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2.xml.rels" ContentType="application/vnd.openxmlformats-package.relationships+xml"/>
  <Override PartName="/xl/sharedStrings.xml" ContentType="application/vnd.openxmlformats-officedocument.spreadsheetml.sharedStrings+xml"/>
  <Override PartName="/xl/media/image1.wmf" ContentType="image/x-wmf"/>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anexa 1 40bis" sheetId="1" state="visible" r:id="rId2"/>
    <sheet name="anexa 2 " sheetId="2" state="visible" r:id="rId3"/>
    <sheet name="anexa 3" sheetId="3" state="visible" r:id="rId4"/>
    <sheet name="anexa 4" sheetId="4" state="visible" r:id="rId5"/>
    <sheet name="anexa 5" sheetId="5" state="visible" r:id="rId6"/>
  </sheets>
  <definedNames>
    <definedName function="false" hidden="false" localSheetId="0" name="_xlnm.Print_Titles" vbProcedure="false">'anexa 1 40bis'!$10:$12</definedName>
    <definedName function="false" hidden="false" localSheetId="1" name="_xlnm.Print_Titles" vbProcedure="false">'anexa 2 '!$8:$11</definedName>
    <definedName function="false" hidden="false" localSheetId="3" name="_xlnm.Print_Titles" vbProcedure="false">'anexa 4'!$9:$11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<sst xmlns="http://schemas.openxmlformats.org/spreadsheetml/2006/main" count="627" uniqueCount="447">
  <si>
    <t xml:space="preserve"> </t>
  </si>
  <si>
    <t xml:space="preserve">CONSILIUL LOCAL AL MUNICIPIULUI </t>
  </si>
  <si>
    <t xml:space="preserve">ANEXA  1  LA HOTĂRÂREA NR.</t>
  </si>
  <si>
    <t xml:space="preserve"> CLUJ-NAPOCA</t>
  </si>
  <si>
    <t xml:space="preserve">S.C. TERMOFICARE NAPOCA S.A.</t>
  </si>
  <si>
    <t xml:space="preserve">BUGETUL DE VENITURI ŞI CHELTUIELI</t>
  </si>
  <si>
    <t xml:space="preserve">pe anul 2024</t>
  </si>
  <si>
    <t xml:space="preserve">mii lei</t>
  </si>
  <si>
    <t xml:space="preserve">INDICATORI </t>
  </si>
  <si>
    <t xml:space="preserve">Nr.    rd.</t>
  </si>
  <si>
    <t xml:space="preserve">Realizat/ Preliminat an precedent 2023</t>
  </si>
  <si>
    <t xml:space="preserve">Propuneri an curent 2024</t>
  </si>
  <si>
    <t xml:space="preserve">%</t>
  </si>
  <si>
    <t xml:space="preserve">Estimări     an         2025</t>
  </si>
  <si>
    <t xml:space="preserve">Estimări      an           2026</t>
  </si>
  <si>
    <t xml:space="preserve">6=5/4</t>
  </si>
  <si>
    <t xml:space="preserve">9=7/5</t>
  </si>
  <si>
    <t xml:space="preserve">10=8/7</t>
  </si>
  <si>
    <t xml:space="preserve">I</t>
  </si>
  <si>
    <t xml:space="preserve">VENITURI TOTALE (Rd.1=Rd.2+Rd.5)</t>
  </si>
  <si>
    <t xml:space="preserve">Venituri totale din exploatare din care:              </t>
  </si>
  <si>
    <t xml:space="preserve">a</t>
  </si>
  <si>
    <t xml:space="preserve">subvenţii, cf. prevederilor legale în vigoare</t>
  </si>
  <si>
    <t xml:space="preserve">a*  </t>
  </si>
  <si>
    <t xml:space="preserve">compensație pentru acoperirea pierderilor</t>
  </si>
  <si>
    <t xml:space="preserve">3*</t>
  </si>
  <si>
    <t xml:space="preserve">b</t>
  </si>
  <si>
    <t xml:space="preserve">transferuri, cf. prevederilor legale în   vigoare   </t>
  </si>
  <si>
    <t xml:space="preserve">c  ajutoare pentru încălzire, cf. prevederilor legale în vigoare</t>
  </si>
  <si>
    <t xml:space="preserve">4*</t>
  </si>
  <si>
    <t xml:space="preserve">d TVA aferentă subvenţiilor şi ajutoarelor pentru încălzire</t>
  </si>
  <si>
    <t xml:space="preserve">4**</t>
  </si>
  <si>
    <t xml:space="preserve">Venituri financiare                            </t>
  </si>
  <si>
    <t xml:space="preserve">II</t>
  </si>
  <si>
    <t xml:space="preserve">CHELTUIELI TOTALE (Rd.6=Rd7+Rd.19)      </t>
  </si>
  <si>
    <t xml:space="preserve">Cheltuieli de exploatare, din care:            </t>
  </si>
  <si>
    <t xml:space="preserve">A</t>
  </si>
  <si>
    <t xml:space="preserve">cheltuieli cu bunuri şi servicii               </t>
  </si>
  <si>
    <t xml:space="preserve">B</t>
  </si>
  <si>
    <t xml:space="preserve">cheltuieli cu impozite, taxe şi vărsăminte asimilate</t>
  </si>
  <si>
    <t xml:space="preserve">C</t>
  </si>
  <si>
    <t xml:space="preserve">cheltuieli cu personalul, din care:            </t>
  </si>
  <si>
    <t xml:space="preserve">C0</t>
  </si>
  <si>
    <t xml:space="preserve">Cheltuieli de natura salarială (Rd12+Rd13)</t>
  </si>
  <si>
    <t xml:space="preserve">C1</t>
  </si>
  <si>
    <t xml:space="preserve">ch. cu salariile</t>
  </si>
  <si>
    <t xml:space="preserve">C2</t>
  </si>
  <si>
    <t xml:space="preserve">bonusuri</t>
  </si>
  <si>
    <t xml:space="preserve">C3 </t>
  </si>
  <si>
    <t xml:space="preserve">alte cheltuieli cu personalul, din care:</t>
  </si>
  <si>
    <t xml:space="preserve">cheltuieli cu plăţi compensatorii aferente disponibilizărilor de personal</t>
  </si>
  <si>
    <t xml:space="preserve">C4</t>
  </si>
  <si>
    <t xml:space="preserve">cheltuieli aferente contractului de mandat  şi Consiliului de Administraţie </t>
  </si>
  <si>
    <t xml:space="preserve">C5</t>
  </si>
  <si>
    <t xml:space="preserve">Cheltuieli cu contributiile datorate de angajator</t>
  </si>
  <si>
    <t xml:space="preserve">D</t>
  </si>
  <si>
    <t xml:space="preserve">alte cheltuieli de exploatare</t>
  </si>
  <si>
    <t xml:space="preserve">Cheltuieli financiare</t>
  </si>
  <si>
    <t xml:space="preserve">III</t>
  </si>
  <si>
    <t xml:space="preserve">REZULTATUL BRUT (profit/pierdere)</t>
  </si>
  <si>
    <t xml:space="preserve">IV</t>
  </si>
  <si>
    <t xml:space="preserve">IMPOZIT PE PROFIT CURENT</t>
  </si>
  <si>
    <t xml:space="preserve">IMPOZIT PE PROFIT AMÂNAT</t>
  </si>
  <si>
    <t xml:space="preserve">VENIT DIN IMPOZITUL PE PROFIT AMÂNAT</t>
  </si>
  <si>
    <t xml:space="preserve">IMPOZIT SPECIFIC UNOR ACTIVITATI</t>
  </si>
  <si>
    <t xml:space="preserve">ALTE IMP.NEPREZENTATE  LA ELEM DE MAI SUS</t>
  </si>
  <si>
    <t xml:space="preserve">V</t>
  </si>
  <si>
    <t xml:space="preserve">PROFITUL CONTABIL RĂMAS DUPĂ DEDUCEREA IMPOZITULUI PE PROFIT, din care:</t>
  </si>
  <si>
    <t xml:space="preserve">Rezerve legale</t>
  </si>
  <si>
    <t xml:space="preserve">Alte rezerve reprezentând facilităţi fiscale prevăzute de lege </t>
  </si>
  <si>
    <t xml:space="preserve">Acoperirea pierderilor contabile din anii precedenţi</t>
  </si>
  <si>
    <t xml:space="preserve">Constituirea surselor proprii de finanţare pentru proiectele cofinanţate din împrumuturi externe, precum şi pentru constituirea surselor necesare rambursării ratelor de capital, plăţii dobânzilor, comisioanelor şi altor costuri aferente acestor împrumuturi</t>
  </si>
  <si>
    <t xml:space="preserve">Alte repartizări prevăzute de lege</t>
  </si>
  <si>
    <t xml:space="preserve">Profitul contabil rămas după deducerea sumelor de la Rd. 25, 26, 27,28, 29</t>
  </si>
  <si>
    <t xml:space="preserve">Participarea salariaţilor la profit în limita a 10% din profitul net, dar nu mai mult de nivelul unui salariu de bază mediu lunar realizat la nivelul operatorului economic în exerciţiul financiar de referinţă              </t>
  </si>
  <si>
    <t xml:space="preserve">Minim 50% vărsăminte la bugetul de stat sau local, în cazul regiilor autonome, ori dividende cuvenite acţionarilor în cazul societăţilor/companiilor naţionale şi societăţilor cu capital integral sau majoritar de stat, din care:  </t>
  </si>
  <si>
    <t xml:space="preserve"> - dividende cuvenite bugetului  de stat </t>
  </si>
  <si>
    <t xml:space="preserve"> - dividende cuvenite bugetului  local</t>
  </si>
  <si>
    <t xml:space="preserve">c</t>
  </si>
  <si>
    <t xml:space="preserve"> - dividende cuvenite altor actionari</t>
  </si>
  <si>
    <t xml:space="preserve">Profitul nerepartizat pe destinaţiile prevăzute la Rd.33-Rd.34 se repartizează la alte rezerve şi constituie sursă proprie de finanţare (Rd32-rd33-rd34) </t>
  </si>
  <si>
    <t xml:space="preserve">VI</t>
  </si>
  <si>
    <t xml:space="preserve">VENITURI DIN FONDURI EUROPENE </t>
  </si>
  <si>
    <t xml:space="preserve">VII</t>
  </si>
  <si>
    <t xml:space="preserve">CHELTUIELI ELIGIBILE DIN FONDURI EUROPENE, din care:</t>
  </si>
  <si>
    <t xml:space="preserve">a)</t>
  </si>
  <si>
    <t xml:space="preserve">cheltuieli materiale</t>
  </si>
  <si>
    <t xml:space="preserve">b)</t>
  </si>
  <si>
    <t xml:space="preserve">cheltuieli cu salariile</t>
  </si>
  <si>
    <t xml:space="preserve">c)</t>
  </si>
  <si>
    <t xml:space="preserve">cheltuieli privind prestările de servicii </t>
  </si>
  <si>
    <t xml:space="preserve">d)</t>
  </si>
  <si>
    <t xml:space="preserve">cheltuieli cu reclamă şi publicitate </t>
  </si>
  <si>
    <t xml:space="preserve">e)</t>
  </si>
  <si>
    <t xml:space="preserve">alte cheltuieli</t>
  </si>
  <si>
    <t xml:space="preserve">VIII</t>
  </si>
  <si>
    <t xml:space="preserve">SURSE DE FINANŢARE A INVESTIŢIILOR, din care:</t>
  </si>
  <si>
    <t xml:space="preserve">Alocaţii de la buget  </t>
  </si>
  <si>
    <t xml:space="preserve">alocatii bugetare aferente plăţii angajamentelor din anii anteriori</t>
  </si>
  <si>
    <t xml:space="preserve">IX</t>
  </si>
  <si>
    <t xml:space="preserve">CHELTUIELI PENTRU INVESTIŢII </t>
  </si>
  <si>
    <t xml:space="preserve">X</t>
  </si>
  <si>
    <t xml:space="preserve">DATE DE FUNDAMENTARE </t>
  </si>
  <si>
    <t xml:space="preserve">Nr. de personal prognozat la finele anului</t>
  </si>
  <si>
    <t xml:space="preserve">Nr. mediu de salariaţi total</t>
  </si>
  <si>
    <t xml:space="preserve">Câştigul mediu lunar pe salariat (lei/persoană) determinat pe baza cheltuielilor de natura salariala*)</t>
  </si>
  <si>
    <t xml:space="preserve">Câştigul mediu lunar pe salariat   (lei/persoană) determinat pe baza cheltuielilor de natura salarială, recalculat cf. Legii anuale a bugetului de stat**)</t>
  </si>
  <si>
    <t xml:space="preserve">Productivitatea muncii în unităţi valorice pe total personal mediu  (mii lei/persoană) (Rd.2/Rd.51)</t>
  </si>
  <si>
    <t xml:space="preserve">Productivitatea muncii în unităţi valorice pe total personal mediu recalculata cf Legii anuale a bugetului de stat</t>
  </si>
  <si>
    <t xml:space="preserve">Productivitatea muncii în unităţi fizice pe total personal mediu (cantitate produse finite/persoană)</t>
  </si>
  <si>
    <t xml:space="preserve">Cheltuieli totale la 1000 lei venituri totale                               (Rd. 7/Rd. 1) x 1000 </t>
  </si>
  <si>
    <t xml:space="preserve">Plăţi restante</t>
  </si>
  <si>
    <t xml:space="preserve">Creanţe restante</t>
  </si>
  <si>
    <t xml:space="preserve">Producție Gcalorii</t>
  </si>
  <si>
    <t xml:space="preserve">*Rd.52=Rd.151 din Anexa nr.2</t>
  </si>
  <si>
    <t xml:space="preserve">**Rd.53=Rd.152 din Anexa nr.2</t>
  </si>
  <si>
    <t xml:space="preserve">Director general,</t>
  </si>
  <si>
    <t xml:space="preserve">Departament financiar-contabilitate</t>
  </si>
  <si>
    <t xml:space="preserve">Ec. Emil Miron</t>
  </si>
  <si>
    <t xml:space="preserve">Ec. Iulia Keresztesy</t>
  </si>
  <si>
    <t xml:space="preserve">ANEXA  2 LA HOTĂRÂREA NR.</t>
  </si>
  <si>
    <t xml:space="preserve">  CLUJ-NAPOCA</t>
  </si>
  <si>
    <t xml:space="preserve">             Detalierea indicatorilor economico-financiari  prevăzuţi în bugetul de venituri şi cheltuieli și repartizarea pe trimestre a acestora</t>
  </si>
  <si>
    <t xml:space="preserve">Nr.   rd.</t>
  </si>
  <si>
    <r>
      <rPr>
        <sz val="10"/>
        <rFont val="Times New Roman"/>
        <family val="1"/>
        <charset val="1"/>
      </rPr>
      <t xml:space="preserve">Realizat an </t>
    </r>
    <r>
      <rPr>
        <b val="true"/>
        <sz val="10"/>
        <rFont val="Calibri"/>
        <family val="1"/>
        <charset val="1"/>
      </rPr>
      <t xml:space="preserve">2022</t>
    </r>
  </si>
  <si>
    <r>
      <rPr>
        <sz val="10"/>
        <rFont val="Times New Roman"/>
        <family val="1"/>
        <charset val="1"/>
      </rPr>
      <t xml:space="preserve">Prevederi an precedent </t>
    </r>
    <r>
      <rPr>
        <b val="true"/>
        <sz val="10"/>
        <rFont val="Calibri"/>
        <family val="1"/>
        <charset val="1"/>
      </rPr>
      <t xml:space="preserve">2023</t>
    </r>
  </si>
  <si>
    <r>
      <rPr>
        <sz val="10"/>
        <rFont val="Times New Roman"/>
        <family val="1"/>
        <charset val="1"/>
      </rPr>
      <t xml:space="preserve">Propuneri an curent </t>
    </r>
    <r>
      <rPr>
        <b val="true"/>
        <sz val="10"/>
        <rFont val="Calibri"/>
        <family val="1"/>
        <charset val="1"/>
      </rPr>
      <t xml:space="preserve">2024</t>
    </r>
  </si>
  <si>
    <t xml:space="preserve">Aprobat</t>
  </si>
  <si>
    <t xml:space="preserve">Preliminat/  Realizat</t>
  </si>
  <si>
    <t xml:space="preserve">din care:</t>
  </si>
  <si>
    <t xml:space="preserve">7=6/5</t>
  </si>
  <si>
    <t xml:space="preserve">8=5/3a</t>
  </si>
  <si>
    <t xml:space="preserve">conform HCL 145/2023</t>
  </si>
  <si>
    <t xml:space="preserve">conform HCA nr. 3/2023</t>
  </si>
  <si>
    <t xml:space="preserve">Trim. I</t>
  </si>
  <si>
    <t xml:space="preserve">Trim. II</t>
  </si>
  <si>
    <t xml:space="preserve">Trim. III</t>
  </si>
  <si>
    <t xml:space="preserve">An</t>
  </si>
  <si>
    <t xml:space="preserve">3a</t>
  </si>
  <si>
    <t xml:space="preserve">4a</t>
  </si>
  <si>
    <t xml:space="preserve">6a</t>
  </si>
  <si>
    <t xml:space="preserve">6b</t>
  </si>
  <si>
    <t xml:space="preserve">6c</t>
  </si>
  <si>
    <t xml:space="preserve">VENITURI TOTALE (Rd.2+Rd.22)                </t>
  </si>
  <si>
    <t xml:space="preserve">Venituri totale din exploatare (Rd.3+Rd.8+Rd.9+Rd.12+Rd.13+Rd.14)  din care:               </t>
  </si>
  <si>
    <t xml:space="preserve">din producţia vândută (Rd.4+Rd.5+Rd.6+Rd.7+Rd.7*), din care:                       </t>
  </si>
  <si>
    <t xml:space="preserve">a1)│  din vânzarea produselor                 </t>
  </si>
  <si>
    <t xml:space="preserve">a2)│  din servicii prestate                       </t>
  </si>
  <si>
    <t xml:space="preserve">a3)│  din redevenţe şi chirii</t>
  </si>
  <si>
    <t xml:space="preserve">a4)│  alte venituri   </t>
  </si>
  <si>
    <t xml:space="preserve">a5)│ venituri   iluminat</t>
  </si>
  <si>
    <t xml:space="preserve">7*</t>
  </si>
  <si>
    <t xml:space="preserve">din vânzarea mărfurilor</t>
  </si>
  <si>
    <t xml:space="preserve">din subvenţii şi transferuri de exploatare aferente cifrei de afaceri nete (Rd.10+Rd.11+Rd.11*+Rd.11**), din care:  </t>
  </si>
  <si>
    <t xml:space="preserve">c1)│ subvenţii, cf. prevederilor legale în vigoare(cu TVA)</t>
  </si>
  <si>
    <t xml:space="preserve">c11)│ compensație pentru acoperirea pierderilor</t>
  </si>
  <si>
    <r>
      <rPr>
        <sz val="10"/>
        <rFont val="Times New Roman"/>
        <family val="1"/>
        <charset val="1"/>
      </rPr>
      <t xml:space="preserve">10</t>
    </r>
    <r>
      <rPr>
        <sz val="10"/>
        <rFont val="Calibri"/>
        <family val="1"/>
        <charset val="1"/>
      </rPr>
      <t xml:space="preserve">*</t>
    </r>
  </si>
  <si>
    <t xml:space="preserve">c12)│ venituri din subvenții </t>
  </si>
  <si>
    <r>
      <rPr>
        <sz val="10"/>
        <rFont val="Times New Roman"/>
        <family val="1"/>
        <charset val="1"/>
      </rPr>
      <t xml:space="preserve">10</t>
    </r>
    <r>
      <rPr>
        <sz val="10"/>
        <rFont val="Calibri"/>
        <family val="1"/>
        <charset val="1"/>
      </rPr>
      <t xml:space="preserve">**</t>
    </r>
  </si>
  <si>
    <t xml:space="preserve">c2)│ transferuri, cf. prevederilor legale în   vigoare (cu TVA)   </t>
  </si>
  <si>
    <t xml:space="preserve">c3)│ajutoare pentru încălzire, cf. prevederilor legale în vigoare (cu TVA)</t>
  </si>
  <si>
    <r>
      <rPr>
        <sz val="10"/>
        <rFont val="Times New Roman"/>
        <family val="1"/>
        <charset val="1"/>
      </rPr>
      <t xml:space="preserve">11</t>
    </r>
    <r>
      <rPr>
        <sz val="10"/>
        <rFont val="Calibri"/>
        <family val="1"/>
        <charset val="1"/>
      </rPr>
      <t xml:space="preserve">*</t>
    </r>
  </si>
  <si>
    <t xml:space="preserve">c4)│ TVA aferentă subvenţiilor şi ajutoarelor pentru încălzire</t>
  </si>
  <si>
    <r>
      <rPr>
        <sz val="10"/>
        <rFont val="Times New Roman"/>
        <family val="1"/>
        <charset val="1"/>
      </rPr>
      <t xml:space="preserve">11</t>
    </r>
    <r>
      <rPr>
        <sz val="10"/>
        <rFont val="Calibri"/>
        <family val="1"/>
        <charset val="1"/>
      </rPr>
      <t xml:space="preserve">**</t>
    </r>
  </si>
  <si>
    <t xml:space="preserve">din producţia de imobilizări                </t>
  </si>
  <si>
    <t xml:space="preserve">venituri aferente costului producţiei în curs de execuţie     </t>
  </si>
  <si>
    <t xml:space="preserve">f)</t>
  </si>
  <si>
    <t xml:space="preserve">alte venituri din exploatare (Rd.15+Rd.16+Rd.19+Rd.20+Rd. 21), din care:                  </t>
  </si>
  <si>
    <t xml:space="preserve">f1)│  din amenzi şi penalităţi                    </t>
  </si>
  <si>
    <t xml:space="preserve">f2)│ din vânzarea activelor şi alte operaţii de capital          (Rd.17+Rd.18), din care:  </t>
  </si>
  <si>
    <t xml:space="preserve">                          - active corporale                           </t>
  </si>
  <si>
    <t xml:space="preserve">                          - active necorporale                       </t>
  </si>
  <si>
    <t xml:space="preserve">f3)│ din subvenţii pentru investiţii           </t>
  </si>
  <si>
    <t xml:space="preserve">f4)│ din valorificarea certificatelor CO2         </t>
  </si>
  <si>
    <t xml:space="preserve">f5)│ alte venituri                              </t>
  </si>
  <si>
    <t xml:space="preserve">Venituri financiare (Rd.23+Rd.24+Rd.25+Rd.26+Rd.27), din care:                    </t>
  </si>
  <si>
    <t xml:space="preserve">din imobilizări financiare                        </t>
  </si>
  <si>
    <t xml:space="preserve">din investiţii financiare                         </t>
  </si>
  <si>
    <t xml:space="preserve">din diferenţe de curs                          </t>
  </si>
  <si>
    <t xml:space="preserve">din dobânzi                                      </t>
  </si>
  <si>
    <t xml:space="preserve">alte venituri financiare              </t>
  </si>
  <si>
    <t xml:space="preserve">CHELTUIELI TOTALE (rd.29+rd.130)</t>
  </si>
  <si>
    <t xml:space="preserve">Cheltuieli de exploatare (Rd.30+Rd.78+Rd.85+Rd.113), din care:                           </t>
  </si>
  <si>
    <t xml:space="preserve">A. Cheltuieli cu bunuri şi servicii (Rd.31+Rd.39+Rd.45), din care:              </t>
  </si>
  <si>
    <t xml:space="preserve">A1</t>
  </si>
  <si>
    <r>
      <rPr>
        <sz val="10"/>
        <rFont val="Times New Roman"/>
        <family val="1"/>
        <charset val="1"/>
      </rPr>
      <t xml:space="preserve">Cheltuieli privind stocurile (Rd.32+Rd.33+Rd.36+Rd.37+Rd.38) din care:  </t>
    </r>
    <r>
      <rPr>
        <sz val="10"/>
        <rFont val="Calibri"/>
        <family val="1"/>
        <charset val="1"/>
      </rPr>
      <t xml:space="preserve">                  </t>
    </r>
  </si>
  <si>
    <t xml:space="preserve">cheltuieli cu materiile prime                   </t>
  </si>
  <si>
    <t xml:space="preserve"> cheltuieli cu materialele consumabile, din care:  </t>
  </si>
  <si>
    <t xml:space="preserve">b1)│ cheltuieli cu piesele de schimb              </t>
  </si>
  <si>
    <t xml:space="preserve">b2)│ cheltuieli cu combustibilii               </t>
  </si>
  <si>
    <t xml:space="preserve"> cheltuieli privind materialele de natura  obiectelor de inventar     </t>
  </si>
  <si>
    <t xml:space="preserve"> cheltuieli privind energia şi apa               </t>
  </si>
  <si>
    <t xml:space="preserve"> cheltuieli privind mărfurile                    </t>
  </si>
  <si>
    <t xml:space="preserve">A2</t>
  </si>
  <si>
    <t xml:space="preserve">Cheltuieli privind serviciile executate de terţi (Rd.40+Rd.41+Rd.44),  din care:</t>
  </si>
  <si>
    <t xml:space="preserve">a) </t>
  </si>
  <si>
    <t xml:space="preserve">cheltuieli cu întreţinerea şi reparaţiile         </t>
  </si>
  <si>
    <t xml:space="preserve"> cheltuieli privind chiriile (Rd. 42+Rd. 43) din  care:     </t>
  </si>
  <si>
    <t xml:space="preserve">b1)│- către operatori cu capital integral/majoritar de stat          </t>
  </si>
  <si>
    <t xml:space="preserve">b2)│- către operatori cu capital privat          </t>
  </si>
  <si>
    <t xml:space="preserve">prime de asigurare                            </t>
  </si>
  <si>
    <t xml:space="preserve">A3</t>
  </si>
  <si>
    <t xml:space="preserve">Cheltuieli cu alte servicii executate de terţi   (Rd 46+Rd.47+Rd.48+Rd49+Rd.56+Rd.61+Rd.62+Rd.66+Rd.67+Rd.68+Rd.77), din care:</t>
  </si>
  <si>
    <t xml:space="preserve">cheltuieli cu colaboratorii                     </t>
  </si>
  <si>
    <t xml:space="preserve">cheltuieli privind comisioanele şi onorariul, din care: </t>
  </si>
  <si>
    <t xml:space="preserve">b1)│cheltuieli privind consultanţa juridică       </t>
  </si>
  <si>
    <t xml:space="preserve">cheltuieli de protocol, reclamă şi publicitate  (Rd.50+Rd.52), din care:     </t>
  </si>
  <si>
    <t xml:space="preserve">c1)│cheltuieli de protocol, din care:            </t>
  </si>
  <si>
    <r>
      <rPr>
        <sz val="10"/>
        <rFont val="Times New Roman"/>
        <family val="1"/>
        <charset val="1"/>
      </rPr>
      <t xml:space="preserve">  - tichete cadou potrivit </t>
    </r>
    <r>
      <rPr>
        <u val="single"/>
        <sz val="10"/>
        <rFont val="Calibri"/>
        <family val="1"/>
        <charset val="1"/>
      </rPr>
      <t xml:space="preserve">Legii nr. 193/2006</t>
    </r>
    <r>
      <rPr>
        <sz val="10"/>
        <rFont val="Calibri"/>
        <family val="1"/>
        <charset val="1"/>
      </rPr>
      <t xml:space="preserve">, cu modificările ulterioare                  </t>
    </r>
  </si>
  <si>
    <t xml:space="preserve">c2)│cheltuieli de reclamă şi publicitate,  din care:       </t>
  </si>
  <si>
    <r>
      <rPr>
        <sz val="10"/>
        <rFont val="Times New Roman"/>
        <family val="1"/>
        <charset val="1"/>
      </rPr>
      <t xml:space="preserve">         - tichete cadou ptr. cheltuieli de reclamă şi publicitate, potrivit </t>
    </r>
    <r>
      <rPr>
        <u val="single"/>
        <sz val="10"/>
        <rFont val="Calibri"/>
        <family val="1"/>
        <charset val="1"/>
      </rPr>
      <t xml:space="preserve">Legii nr. 193/2006</t>
    </r>
    <r>
      <rPr>
        <sz val="10"/>
        <rFont val="Calibri"/>
        <family val="1"/>
        <charset val="1"/>
      </rPr>
      <t xml:space="preserve">, cu  modificările ulterioare </t>
    </r>
  </si>
  <si>
    <r>
      <rPr>
        <sz val="10"/>
        <rFont val="Times New Roman"/>
        <family val="1"/>
        <charset val="1"/>
      </rPr>
      <t xml:space="preserve">         - tichete cadou ptr. campanii de marketing, studiul pieţei, promovarea pe pieţe existente sau noi, potrivit </t>
    </r>
    <r>
      <rPr>
        <u val="single"/>
        <sz val="10"/>
        <rFont val="Calibri"/>
        <family val="1"/>
        <charset val="1"/>
      </rPr>
      <t xml:space="preserve">Legii nr. 193/2006</t>
    </r>
    <r>
      <rPr>
        <sz val="10"/>
        <rFont val="Calibri"/>
        <family val="1"/>
        <charset val="1"/>
      </rPr>
      <t xml:space="preserve">, cu  modificările ulterioare </t>
    </r>
  </si>
  <si>
    <t xml:space="preserve">  - ch. de promovare a produselor              </t>
  </si>
  <si>
    <t xml:space="preserve">Ch. cu sponsorizarea potrivit O.U.G. nr. 2/2015 (Rd57+Rd.58+Rd.60), din care:                          </t>
  </si>
  <si>
    <t xml:space="preserve">d1)│ ch. de sponsorizare în domeniul medical și sănătate</t>
  </si>
  <si>
    <t xml:space="preserve">d2)│ ch. de sponsorizare în domeniile educație, învățământ, social și sport, din care:</t>
  </si>
  <si>
    <t xml:space="preserve">     │ - pentru cluburi sportive</t>
  </si>
  <si>
    <t xml:space="preserve">d3)│ cheltuieli cu sponsorizare pentru alte acțiuni și activități         </t>
  </si>
  <si>
    <t xml:space="preserve"> e)</t>
  </si>
  <si>
    <t xml:space="preserve">cheltuieli cu transportul de bunuri şi persoane </t>
  </si>
  <si>
    <t xml:space="preserve">cheltuieli de deplasare, detaşare, transfer, din care:     </t>
  </si>
  <si>
    <t xml:space="preserve">    - cheltuieli cu diurna (Rd. 64+Rd. 65), din care:   </t>
  </si>
  <si>
    <t xml:space="preserve">         - internă                     </t>
  </si>
  <si>
    <t xml:space="preserve">         - externă                      </t>
  </si>
  <si>
    <t xml:space="preserve">g)</t>
  </si>
  <si>
    <t xml:space="preserve">cheltuieli poştale şi taxe de telecomunicaţii     </t>
  </si>
  <si>
    <t xml:space="preserve">h)</t>
  </si>
  <si>
    <t xml:space="preserve">cheltuieli cu serviciile bancare şi asimilate     </t>
  </si>
  <si>
    <t xml:space="preserve">i)</t>
  </si>
  <si>
    <t xml:space="preserve">alte cheltuieli cu serviciile executate de terţi, din care:  </t>
  </si>
  <si>
    <t xml:space="preserve">i1)│ cheltuieli de asigurare şi pază              </t>
  </si>
  <si>
    <t xml:space="preserve">i2) │ cheltuieli privind întreţinerea şi funcţionarea tehnicii de calcul         </t>
  </si>
  <si>
    <t xml:space="preserve">i3)│ cheltuieli cu pregătirea profesională         </t>
  </si>
  <si>
    <t xml:space="preserve">i4)│ cheltuieli cu reevaluarea imobilizărilor corporale şi necorporale, din care:     </t>
  </si>
  <si>
    <t xml:space="preserve">        - aferente bunurilor de natura domeniului  public</t>
  </si>
  <si>
    <t xml:space="preserve">i5)│ cheltuieli cu prestaţiile efectuate de filiale </t>
  </si>
  <si>
    <t xml:space="preserve">i6)│cheltuieli privind recrutarea şi plasarea personalului de conducere conform Ordonanţei de urgenţă a Guvernului nr. 109/2011   </t>
  </si>
  <si>
    <t xml:space="preserve">i7)│cheltuieli cu anunţurile privind licitaţiile  şi alte anunţuri  </t>
  </si>
  <si>
    <t xml:space="preserve">j)</t>
  </si>
  <si>
    <t xml:space="preserve">alte cheltuieli                                  </t>
  </si>
  <si>
    <t xml:space="preserve"> B.Cheltuieli cu impozite, taxe şi vărsăminte  asimilate (RD.79+Rd.80+Rd.81+Rd.82+Rd.83+Rd.84), din care:         </t>
  </si>
  <si>
    <t xml:space="preserve">ch. cu taxa pt. activitatea de exploatare a   resurselor minerale   </t>
  </si>
  <si>
    <t xml:space="preserve">ch. cu redevenţa pentru concesionarea bunurilor  publice şi resurse minerale  </t>
  </si>
  <si>
    <t xml:space="preserve"> ch. cu taxa de licenţă                           </t>
  </si>
  <si>
    <t xml:space="preserve">ch. cu taxa de autorizare       </t>
  </si>
  <si>
    <t xml:space="preserve">ch. cu taxa de mediu                           </t>
  </si>
  <si>
    <t xml:space="preserve">cheltuieli cu alte taxe şi impozite            </t>
  </si>
  <si>
    <t xml:space="preserve">C. Cheltuieli cu personalul (Rd.86+Rd.99+Rd.103+Rd.112) din care:            </t>
  </si>
  <si>
    <t xml:space="preserve">Cheltuieli de natura salariala (Rd.87+Rd.91) din care:</t>
  </si>
  <si>
    <t xml:space="preserve">Cheltuieli cu salariile (Rd. 88+Rd.89+Rd.90),  din care:    </t>
  </si>
  <si>
    <t xml:space="preserve">a) salarii de bază                              </t>
  </si>
  <si>
    <t xml:space="preserve">b) sporuri, prime şi alte bonificaţii aferente salariului de bază (conform CCM)     </t>
  </si>
  <si>
    <t xml:space="preserve">c) alte bonificaţii (conform CCM)                </t>
  </si>
  <si>
    <t xml:space="preserve">Bonusuri (Rd. 92+Rd.95+Rd.96+Rd.98),  din care:         </t>
  </si>
  <si>
    <r>
      <rPr>
        <sz val="10"/>
        <rFont val="Times New Roman"/>
        <family val="1"/>
        <charset val="1"/>
      </rPr>
      <t xml:space="preserve">a) cheltuieli sociale prevăzute de art. 25 din </t>
    </r>
    <r>
      <rPr>
        <u val="single"/>
        <sz val="10"/>
        <rFont val="Calibri"/>
        <family val="1"/>
        <charset val="1"/>
      </rPr>
      <t xml:space="preserve">Legea nr. 227/2015 </t>
    </r>
    <r>
      <rPr>
        <sz val="10"/>
        <rFont val="Calibri"/>
        <family val="1"/>
        <charset val="1"/>
      </rPr>
      <t xml:space="preserve">privind Codul fiscal, cu  modificările şi completările ulterioare, din care:</t>
    </r>
  </si>
  <si>
    <r>
      <rPr>
        <sz val="10"/>
        <rFont val="Times New Roman"/>
        <family val="1"/>
        <charset val="1"/>
      </rPr>
      <t xml:space="preserve">   - tichete de creşă, cf. </t>
    </r>
    <r>
      <rPr>
        <u val="single"/>
        <sz val="10"/>
        <rFont val="Calibri"/>
        <family val="1"/>
        <charset val="1"/>
      </rPr>
      <t xml:space="preserve">Legii nr. 193/2006</t>
    </r>
    <r>
      <rPr>
        <sz val="10"/>
        <rFont val="Calibri"/>
        <family val="1"/>
        <charset val="1"/>
      </rPr>
      <t xml:space="preserve">,  cu modificările ulterioare;    </t>
    </r>
  </si>
  <si>
    <r>
      <rPr>
        <sz val="10"/>
        <rFont val="Times New Roman"/>
        <family val="1"/>
        <charset val="1"/>
      </rPr>
      <t xml:space="preserve">   - tichete cadou pentru cheltuieli sociale   potrivit </t>
    </r>
    <r>
      <rPr>
        <u val="single"/>
        <sz val="10"/>
        <rFont val="Calibri"/>
        <family val="1"/>
        <charset val="1"/>
      </rPr>
      <t xml:space="preserve">Legii nr. 193/2006,</t>
    </r>
    <r>
      <rPr>
        <sz val="10"/>
        <rFont val="Calibri"/>
        <family val="1"/>
        <charset val="1"/>
      </rPr>
      <t xml:space="preserve"> cu modificările ulterioare;   </t>
    </r>
  </si>
  <si>
    <t xml:space="preserve">b) tichete de masă;                              </t>
  </si>
  <si>
    <t xml:space="preserve">c) tichete de vacanţă;                           </t>
  </si>
  <si>
    <t xml:space="preserve">d) ch. privind participarea salariaţilor la   profitul obţinut în anul precedent     </t>
  </si>
  <si>
    <t xml:space="preserve">e) alte cheltuieli conform CCM.                  </t>
  </si>
  <si>
    <t xml:space="preserve">C3</t>
  </si>
  <si>
    <t xml:space="preserve">Alte cheltuieli cu personalul    (Rd.100+Rd.101+Rd.102), din care:                  </t>
  </si>
  <si>
    <t xml:space="preserve">a) ch. cu plăţile compensatorii aferente disponibilizărilor de personal         </t>
  </si>
  <si>
    <t xml:space="preserve">b) ch. cu drepturile salariale cuvenite în baza   unor hotărâri judecătoreşti     </t>
  </si>
  <si>
    <t xml:space="preserve">c) ch. de natură salarială aferente restructurării, privatizării, administrator special, alte comisii şi comitete   </t>
  </si>
  <si>
    <t xml:space="preserve">Cheltuieli aferente contractului de mandat şi a  unor organe de conducere şi control, comisii şi comitete (Rd.103=Rd.104+Rd.107+Rd.110+Rd.111), din care:      </t>
  </si>
  <si>
    <t xml:space="preserve">a) pentru directori/directorat                  </t>
  </si>
  <si>
    <t xml:space="preserve">  - componenta fixa</t>
  </si>
  <si>
    <t xml:space="preserve">  - componenta variabila</t>
  </si>
  <si>
    <t xml:space="preserve">b) pentru consiliul de administraţie/consiliul de  supraveghere din care:</t>
  </si>
  <si>
    <t xml:space="preserve">c) pentru AGA şi cenzori                          </t>
  </si>
  <si>
    <t xml:space="preserve">d) pentru alte comisii şi comitete constituite potrivit legii</t>
  </si>
  <si>
    <t xml:space="preserve">Cheltuieli  cu contribuțiile datorate de angajator:     </t>
  </si>
  <si>
    <t xml:space="preserve">D. Alte cheltuieli de exploatare    (Rd 113=Rd.114+Rd.117+Rd.118+Rd.119+Rd.120+Rd.121), din care:               </t>
  </si>
  <si>
    <t xml:space="preserve">cheltuieli cu majorări şi penalităţi (Rd.115+Rd.116), din care:            </t>
  </si>
  <si>
    <t xml:space="preserve">     - către bugetul general consolidat           </t>
  </si>
  <si>
    <t xml:space="preserve">     - către alţi creditori                      </t>
  </si>
  <si>
    <t xml:space="preserve"> b)</t>
  </si>
  <si>
    <t xml:space="preserve">cheltuieli privind activele imobilizate           </t>
  </si>
  <si>
    <t xml:space="preserve"> c)</t>
  </si>
  <si>
    <t xml:space="preserve">cheltuieli aferente transferurilor pentru plata  personalului   </t>
  </si>
  <si>
    <t xml:space="preserve">alte cheltuieli                                   </t>
  </si>
  <si>
    <t xml:space="preserve">ch. cu amortizarea imobilizărilor corporale şi necorporale   </t>
  </si>
  <si>
    <t xml:space="preserve">ajustări şi deprecieri pentru pierdere de valoare  şi provizioane (Rd.122-Rd.125), din care: </t>
  </si>
  <si>
    <t xml:space="preserve">f1)   │  cheltuieli privind ajustările şi provizioanele          </t>
  </si>
  <si>
    <t xml:space="preserve">f1.1)│  provizioane privind participarea la profit a salariatilor</t>
  </si>
  <si>
    <t xml:space="preserve">f1.2)│  provizioane din legatura cu contractul de mandat</t>
  </si>
  <si>
    <t xml:space="preserve">f2)   │  venituri din provizioane şi ajustări pentru  depreciere sau pierderi de valoare, din care:</t>
  </si>
  <si>
    <t xml:space="preserve">f2.1)│ din anularea provizioanelor (Rd126=Rd.127+Rd.128+Rd.129), din care:             </t>
  </si>
  <si>
    <t xml:space="preserve">       │ - din participarea salariaţilor la profit   </t>
  </si>
  <si>
    <t xml:space="preserve">         │ - din deprecierea imobilizărilor corporale şi a activelor circulante</t>
  </si>
  <si>
    <t xml:space="preserve">       │- venituri din alte provizioane             </t>
  </si>
  <si>
    <t xml:space="preserve">Cheltuieli financiare   (Rd.130=Rd.131+Rd.134+Rd.137), din care:                         </t>
  </si>
  <si>
    <t xml:space="preserve">cheltuieli privind dobânzile, din care:                      </t>
  </si>
  <si>
    <t xml:space="preserve">a1) │ aferente creditelor pentru investiţii      </t>
  </si>
  <si>
    <t xml:space="preserve">a2) │aferente creditelor pentru activitatea curentă  </t>
  </si>
  <si>
    <t xml:space="preserve">cheltuieli din diferenţe de curs valutar, din care:         </t>
  </si>
  <si>
    <t xml:space="preserve"> b1)│ aferente creditelor pentru investiţii       </t>
  </si>
  <si>
    <t xml:space="preserve"> b2)│  aferente creditelor pentru activitatea curentă   </t>
  </si>
  <si>
    <t xml:space="preserve">alte cheltuieli financiare                       </t>
  </si>
  <si>
    <t xml:space="preserve"> III</t>
  </si>
  <si>
    <t xml:space="preserve">REZULTATUL BRUT (profit/pierdere)   (Rd.138=Rd.1-Rd.28)             </t>
  </si>
  <si>
    <t xml:space="preserve">     │venituri neimpozabile    </t>
  </si>
  <si>
    <t xml:space="preserve">     │cheltuieli nedeductibile fiscal           </t>
  </si>
  <si>
    <t xml:space="preserve"> IV</t>
  </si>
  <si>
    <t xml:space="preserve">IMPOZIT PE PROFIT  CURENT                              </t>
  </si>
  <si>
    <t xml:space="preserve"> V</t>
  </si>
  <si>
    <t xml:space="preserve">DATE DE FUNDAMENTARE                            </t>
  </si>
  <si>
    <t xml:space="preserve">Venituri totale din exploatare, din care: (Rd.2)</t>
  </si>
  <si>
    <t xml:space="preserve">venituri din subvenții și transferuri</t>
  </si>
  <si>
    <t xml:space="preserve">alte venituri care nu se iau în calcul la determinarea productivității muncii, cf. Legii anuale a bugetului de stat </t>
  </si>
  <si>
    <t xml:space="preserve">Cheltuieli totale din exploatare, din care:Rd 29</t>
  </si>
  <si>
    <t xml:space="preserve">alte cheltuieli din exploatare care nu se iau in calcul la determinarea rezultatului brut realizat in anul precedent, cf. lg anuale a bugetului</t>
  </si>
  <si>
    <t xml:space="preserve">Cheltuieli de natura salariala (Rd.86) din care:** </t>
  </si>
  <si>
    <t xml:space="preserve">cu sumele reprezentând creșteri ale cheltuielilor de natura salariala  aferente indcelui mediu de creștere a prețurilor prognozat pentru anul 2024</t>
  </si>
  <si>
    <t xml:space="preserve">147a)</t>
  </si>
  <si>
    <t xml:space="preserve">cu sumele reprezentand cresteri ale castigului mediu brut pe salariat datorate majorarii salariului de baza minim brut pe tara garantat in plata si alte cheltuieli de natura salariala, numai pentru personalul care intra sub incidenta acestor reglementari</t>
  </si>
  <si>
    <t xml:space="preserve">147b)</t>
  </si>
  <si>
    <t xml:space="preserve">cu sumele reprezentand cresteri ale cheltuielilor de natura salarială pentru întreg anul 2024, datorate majorării salariului de baza minim brut pe țară garantat și alte cheltuieli de natura salariala, numai pentru personalul care intra sub incidența acestor reglementări</t>
  </si>
  <si>
    <t xml:space="preserve">147c)</t>
  </si>
  <si>
    <t xml:space="preserve">cu sumele reprezentand cresteri ale cheltuielilor de natura salariala  pentru intregul an 2024, datorate cresterii numarului de personal încursul anului 2023 ca urmare a diversificării/etinderii activității</t>
  </si>
  <si>
    <t xml:space="preserve">147d)</t>
  </si>
  <si>
    <t xml:space="preserve">cu sumele reprezentand cresteri ale cheltuielilor cu salariile aferente reîntregirii acestora, pentru întregul anul 2024, determinate ca urmare a acordarii unor cresteri salariale în anul 2023</t>
  </si>
  <si>
    <t xml:space="preserve">147e)</t>
  </si>
  <si>
    <t xml:space="preserve">Nr. de personal prognozat la finele anului       </t>
  </si>
  <si>
    <t xml:space="preserve">Nr. mediu de salariaţi                           </t>
  </si>
  <si>
    <t xml:space="preserve"> Câştigul mediu lunar pe salariat determinat pe baza cheltuielilor de natură salarială (lei/persoană) (Rd.147)/Rd.149/12*1000       </t>
  </si>
  <si>
    <t xml:space="preserve"> Câştigul mediu lunar pe salariat(lei/persoană) determinat pe baza cheltuielilor de natura salariala   cf.OG 26/2013 (Rd.147-rd92)/rd149/12*1000</t>
  </si>
  <si>
    <t xml:space="preserve"> Câştigul mediu lunar pe salariat(lei/persoană) determinat pe baza cheltuielilor de natura salariala recalculat  cf.OG 26/2013 si legii anuale a bg de stat </t>
  </si>
  <si>
    <t xml:space="preserve">Productivitatea muncii în unităţi valorice pe total personal mediu   (mii lei/persoană) (Rd.2/Rd.149)  </t>
  </si>
  <si>
    <t xml:space="preserve">Productivitatea muncii în unități valorice pe total personal mediu recalculată cf. Legii anuale a bugetului de stat</t>
  </si>
  <si>
    <t xml:space="preserve">Productivitatea muncii în unităţi fizice pe total personal mediu (cantitate produse finite/persoană) W =Gcal/Rd.149 </t>
  </si>
  <si>
    <t xml:space="preserve">c1</t>
  </si>
  <si>
    <t xml:space="preserve">Elemente de calcul a productivităţii muncii în unităţi fizice,  din care: </t>
  </si>
  <si>
    <t xml:space="preserve"> - cantitate unităţi fizice Gcal.           </t>
  </si>
  <si>
    <t xml:space="preserve">  -pret mediu/Gcal. (p)</t>
  </si>
  <si>
    <t xml:space="preserve"> - valoare=Gcal. x preţ mediu</t>
  </si>
  <si>
    <t xml:space="preserve">  - pondere în venituri totale de exploatare = Rd.159/Rd.2 </t>
  </si>
  <si>
    <t xml:space="preserve">Plati restante</t>
  </si>
  <si>
    <t xml:space="preserve">Creante restante, din care:</t>
  </si>
  <si>
    <t xml:space="preserve"> - de la operatorii cu capital integral/majoritar de stat</t>
  </si>
  <si>
    <t xml:space="preserve"> - de la operatorii cu capital privat</t>
  </si>
  <si>
    <t xml:space="preserve"> - de la bugetul de stat</t>
  </si>
  <si>
    <t xml:space="preserve"> - de la bugetul  local</t>
  </si>
  <si>
    <t xml:space="preserve"> - de la alte entitati</t>
  </si>
  <si>
    <t xml:space="preserve">Credite pentru finanțarea activității curente (soldul rămas de rambursat)</t>
  </si>
  <si>
    <t xml:space="preserve">Redistribuiri/distribuiri totale cf.OUG nr.29/2017 din:</t>
  </si>
  <si>
    <t xml:space="preserve">Alte rezerve</t>
  </si>
  <si>
    <t xml:space="preserve">Rezultatul reportat</t>
  </si>
  <si>
    <t xml:space="preserve">*) în limita prevăzută la art. 25 alin. 3 lit. b din Legea nr. 227/2015 privind Codul fiscal, cu modificările şi completările ulterioare</t>
  </si>
  <si>
    <t xml:space="preserve">**) se vor evidenţia distinct sumele care nu se iau în calcul la determinarea creşterii câştigului mediu brut lunar, prevăzute în Legea anuală a bugetului de stat</t>
  </si>
  <si>
    <t xml:space="preserve">ANEXA  3 LA HOTĂRÂREA NR.</t>
  </si>
  <si>
    <t xml:space="preserve">CLUJ-NAPOCA</t>
  </si>
  <si>
    <t xml:space="preserve">Gradul de realizare a veniturilor totale</t>
  </si>
  <si>
    <t xml:space="preserve">Nr. crt.</t>
  </si>
  <si>
    <t xml:space="preserve">INDICATORI</t>
  </si>
  <si>
    <t xml:space="preserve">   Prevederi an precedent  2022</t>
  </si>
  <si>
    <t xml:space="preserve">   Prevederi an precedent  2023</t>
  </si>
  <si>
    <t xml:space="preserve">Realizat</t>
  </si>
  <si>
    <t xml:space="preserve">4=3/2</t>
  </si>
  <si>
    <t xml:space="preserve">Preliminat/ Realizat</t>
  </si>
  <si>
    <t xml:space="preserve">Venituri totale (rd.1+rd.2)*, din care:</t>
  </si>
  <si>
    <t xml:space="preserve">Venituri proprii din exploatare   </t>
  </si>
  <si>
    <t xml:space="preserve">Venituri financiare  </t>
  </si>
  <si>
    <t xml:space="preserve">*) Veniturile totale și veniturile din exploatare vor fi diminuate cu veniturile rezultate ca urmare a sumelor primite de la bugetul de stat.</t>
  </si>
  <si>
    <t xml:space="preserve">        Ec. Iulia Keresztesy</t>
  </si>
  <si>
    <t xml:space="preserve">ANEXA  4 </t>
  </si>
  <si>
    <t xml:space="preserve">CLUJ- NAPOCA</t>
  </si>
  <si>
    <t xml:space="preserve">Programul de investiţii, dotări şi sursele de finanţare  </t>
  </si>
  <si>
    <t xml:space="preserve">Data finalizarii investiției</t>
  </si>
  <si>
    <t xml:space="preserve">an precedent 2023</t>
  </si>
  <si>
    <t xml:space="preserve">Valoare</t>
  </si>
  <si>
    <t xml:space="preserve">Realizat/ Preliminat</t>
  </si>
  <si>
    <t xml:space="preserve">an curent 2024</t>
  </si>
  <si>
    <t xml:space="preserve">an 2025</t>
  </si>
  <si>
    <t xml:space="preserve">an 2026</t>
  </si>
  <si>
    <t xml:space="preserve">Surse proprii, din care:   </t>
  </si>
  <si>
    <t xml:space="preserve">a) - amortizare      </t>
  </si>
  <si>
    <t xml:space="preserve">b) - profit  </t>
  </si>
  <si>
    <t xml:space="preserve">Alocaţii de la buget</t>
  </si>
  <si>
    <t xml:space="preserve">Credite bancare, din care: </t>
  </si>
  <si>
    <t xml:space="preserve">a) - interne</t>
  </si>
  <si>
    <t xml:space="preserve">b) - externe</t>
  </si>
  <si>
    <t xml:space="preserve">Alte surse, din care: </t>
  </si>
  <si>
    <t xml:space="preserve"> - Fonduri externe nerambursabile</t>
  </si>
  <si>
    <t xml:space="preserve"> - Fond de dezvoltare</t>
  </si>
  <si>
    <t xml:space="preserve"> - Alimentare cont rezerva (vărsăminte din profitul net conform Ordonanţei nr. 101/1999)</t>
  </si>
  <si>
    <t xml:space="preserve">CHELTUIELI PENTRU INVESTIŢII, din care: </t>
  </si>
  <si>
    <t xml:space="preserve">Investiţii în curs, din care: </t>
  </si>
  <si>
    <t xml:space="preserve">a) pentru bunurile proprietate privată a operatorului economic:</t>
  </si>
  <si>
    <t xml:space="preserve">b) pentru bunurile de natura domeniului public al statului sau al unităţii administrativ-teritoriale: </t>
  </si>
  <si>
    <t xml:space="preserve">Eficientizarea sistemului centralizat de productie si distributie agent termic la Centralele Termice de Cvartal- Reabilitare retele agent termic - </t>
  </si>
  <si>
    <t xml:space="preserve">31.12.2025</t>
  </si>
  <si>
    <t xml:space="preserve">Surse proprii</t>
  </si>
  <si>
    <t xml:space="preserve">c) pentru bunurile de natura domeniului privat al statului sau al unităţii administrativ-teritoriale:  </t>
  </si>
  <si>
    <t xml:space="preserve">Realizarea unui parc fotovoltaicamplasat în incinta centralei termice de zonă (CTZ)</t>
  </si>
  <si>
    <t xml:space="preserve">31.12.2023</t>
  </si>
  <si>
    <t xml:space="preserve">Credite interne</t>
  </si>
  <si>
    <t xml:space="preserve">Fonduri nerambursabile externe</t>
  </si>
  <si>
    <t xml:space="preserve"> d) pentru bunurile luate în concesiune, închiriate sau în locaţie de gestiune, exclusiv cele din domeniul public sau privat al statului sau al unităţii  administrativ-teritoriale: </t>
  </si>
  <si>
    <t xml:space="preserve">Investiţii noi, din care: </t>
  </si>
  <si>
    <t xml:space="preserve">Separare instalații electrice ale SC Termoficare Napoca SA de instalațiile electrice ale CCNE  în incinta CTZ</t>
  </si>
  <si>
    <t xml:space="preserve">Amenajare, modernizare, străzi, piațete, poduri, punți, pasaje, pasarele, consolidări etc. Lucrări iluminat public str. G.Verdi, str. Valea Seacă, str.Valea Chintăului</t>
  </si>
  <si>
    <t xml:space="preserve">buget local</t>
  </si>
  <si>
    <t xml:space="preserve">S.F, P.Th.Serviciul public de iluminat stradal (modernizare,extindere iluminat public, etc.)</t>
  </si>
  <si>
    <t xml:space="preserve">Realizare carport cu panouri fotovoltaice si statie de incercare auto pentru parcarea Termoficare Napoca SA</t>
  </si>
  <si>
    <t xml:space="preserve">Surse Proprii</t>
  </si>
  <si>
    <t xml:space="preserve">31.12.2024</t>
  </si>
  <si>
    <t xml:space="preserve">Investiţii efectuate la imobilizarile corporale existente (modernizari), din care: </t>
  </si>
  <si>
    <t xml:space="preserve">Achiziție si montaj vase de expansiune la centralele termice</t>
  </si>
  <si>
    <t xml:space="preserve">Achiziție si montaj vase de acumulare la centralele termice</t>
  </si>
  <si>
    <t xml:space="preserve">Inlocuire cazane la centrale termice</t>
  </si>
  <si>
    <t xml:space="preserve">Inlocuire contoare de energie termică în sursele de producere a energiei termice </t>
  </si>
  <si>
    <t xml:space="preserve">Înlocuire schimbătoare de căldură în sursele de producere a energiei termice </t>
  </si>
  <si>
    <t xml:space="preserve">Montaj panouri fotovoltaice pe terasa centralei termice nr.11 Grigorescu din municipiul Cluj Napoca</t>
  </si>
  <si>
    <t xml:space="preserve">Dotări (alte achiziţii de imobilizări corporale)</t>
  </si>
  <si>
    <t xml:space="preserve">Utilaje independente si dotari</t>
  </si>
  <si>
    <t xml:space="preserve">Rambursări de rate aferente creditelor pentru investiţii, din care:</t>
  </si>
  <si>
    <t xml:space="preserve">b)-externe</t>
  </si>
  <si>
    <t xml:space="preserve">ANEXA  5 LA HOTĂRÂREA NR</t>
  </si>
  <si>
    <t xml:space="preserve">S.C.TERMOFICARE NAPOCA S.A.</t>
  </si>
  <si>
    <t xml:space="preserve">Măsuri de îmbunătăţire a rezultatului brut şi reducere a plăţilor restante</t>
  </si>
  <si>
    <t xml:space="preserve">Nr. crt. </t>
  </si>
  <si>
    <t xml:space="preserve">Măsuri</t>
  </si>
  <si>
    <t xml:space="preserve">Termen de realizare</t>
  </si>
  <si>
    <t xml:space="preserve">An precedent 2023</t>
  </si>
  <si>
    <t xml:space="preserve">An curent 2024</t>
  </si>
  <si>
    <t xml:space="preserve">An  2025</t>
  </si>
  <si>
    <t xml:space="preserve">An 2026</t>
  </si>
  <si>
    <t xml:space="preserve">Influenţe (+/-)</t>
  </si>
  <si>
    <t xml:space="preserve">Rezultat brut (+/-)</t>
  </si>
  <si>
    <t xml:space="preserve">Rezultat brut </t>
  </si>
  <si>
    <t xml:space="preserve">Pct I</t>
  </si>
  <si>
    <t xml:space="preserve">Măsuri de îmbunătăţire a rezultatului brut şi reducere a plăților restante</t>
  </si>
  <si>
    <t xml:space="preserve">Stabilirea unui program de funcţionare pe perioada verii care sa determine o reducere a consumului specific de gaze naturale faţă de anul anterior</t>
  </si>
  <si>
    <t xml:space="preserve">Monitorizarea consumului de energie  electrică în centralele termice şi în punctele termice în vederea reducerii consumului specific de enegie electrică</t>
  </si>
  <si>
    <t xml:space="preserve">Încasarea accelerată a creanțelor restante prin acțiuni în instanță și de executare silită a clienților restanți</t>
  </si>
  <si>
    <t xml:space="preserve">Total Pct. I</t>
  </si>
  <si>
    <t xml:space="preserve">Pct II</t>
  </si>
  <si>
    <t xml:space="preserve">Cauze care diminuează efectul măsurilor prevăzute la pct. I                                 </t>
  </si>
  <si>
    <t xml:space="preserve"> Scăderea producţiei  datorită debranşărilor de la sistemul centralizat de furnizare a energiei termice </t>
  </si>
  <si>
    <t xml:space="preserve"> Scăderea producţiei  datorită condițiilor meteorologice</t>
  </si>
  <si>
    <t xml:space="preserve">Total Pct. II</t>
  </si>
  <si>
    <t xml:space="preserve">Pct III</t>
  </si>
  <si>
    <t xml:space="preserve">TOTAL GENERAL Pct. I+Pct. II</t>
  </si>
  <si>
    <t xml:space="preserve">BVC</t>
  </si>
</sst>
</file>

<file path=xl/styles.xml><?xml version="1.0" encoding="utf-8"?>
<styleSheet xmlns="http://schemas.openxmlformats.org/spreadsheetml/2006/main">
  <numFmts count="11">
    <numFmt numFmtId="164" formatCode="General"/>
    <numFmt numFmtId="165" formatCode="_-* #,##0.00_-;\-* #,##0.00_-;_-* \-??_-;_-@_-"/>
    <numFmt numFmtId="166" formatCode="_-* #,##0.00\ _l_e_i_-;\-* #,##0.00\ _l_e_i_-;_-* \-??\ _l_e_i_-;_-@_-"/>
    <numFmt numFmtId="167" formatCode="_(* #,##0.00_);_(* \(#,##0.00\);_(* \-??_);_(@_)"/>
    <numFmt numFmtId="168" formatCode="_(* #,##0_);_(* \(#,##0\);_(* \-??_);_(@_)"/>
    <numFmt numFmtId="169" formatCode="0"/>
    <numFmt numFmtId="170" formatCode="#,##0"/>
    <numFmt numFmtId="171" formatCode="0.00"/>
    <numFmt numFmtId="172" formatCode="General"/>
    <numFmt numFmtId="173" formatCode="@"/>
    <numFmt numFmtId="174" formatCode="dd/mm/yyyy"/>
  </numFmts>
  <fonts count="32">
    <font>
      <sz val="11"/>
      <color rgb="FF000000"/>
      <name val="Calibri"/>
      <family val="2"/>
      <charset val="1"/>
    </font>
    <font>
      <sz val="10"/>
      <name val="Arial"/>
      <family val="0"/>
      <charset val="238"/>
    </font>
    <font>
      <sz val="10"/>
      <name val="Arial"/>
      <family val="0"/>
      <charset val="238"/>
    </font>
    <font>
      <sz val="10"/>
      <name val="Arial"/>
      <family val="0"/>
      <charset val="238"/>
    </font>
    <font>
      <sz val="10"/>
      <name val="Arial"/>
      <family val="2"/>
      <charset val="1"/>
    </font>
    <font>
      <sz val="11"/>
      <color rgb="FF000000"/>
      <name val="Calibri"/>
      <family val="2"/>
      <charset val="238"/>
    </font>
    <font>
      <sz val="9"/>
      <color rgb="FF000000"/>
      <name val="Calibri"/>
      <family val="2"/>
      <charset val="1"/>
    </font>
    <font>
      <sz val="9"/>
      <color rgb="FF000000"/>
      <name val="Times New Roman"/>
      <family val="1"/>
      <charset val="1"/>
    </font>
    <font>
      <b val="true"/>
      <sz val="10"/>
      <name val="Times New Roman"/>
      <family val="1"/>
      <charset val="1"/>
    </font>
    <font>
      <b val="true"/>
      <sz val="10"/>
      <color rgb="FF000000"/>
      <name val="Times New Roman"/>
      <family val="1"/>
      <charset val="1"/>
    </font>
    <font>
      <sz val="10"/>
      <color rgb="FF000000"/>
      <name val="Calibri"/>
      <family val="2"/>
      <charset val="1"/>
    </font>
    <font>
      <b val="true"/>
      <sz val="9"/>
      <color rgb="FF000000"/>
      <name val="Times New Roman"/>
      <family val="1"/>
      <charset val="1"/>
    </font>
    <font>
      <sz val="9"/>
      <color rgb="FFFF0000"/>
      <name val="Times New Roman"/>
      <family val="1"/>
      <charset val="1"/>
    </font>
    <font>
      <b val="true"/>
      <sz val="9"/>
      <color rgb="FF000000"/>
      <name val="Calibri"/>
      <family val="2"/>
      <charset val="1"/>
    </font>
    <font>
      <sz val="9"/>
      <name val="Times New Roman"/>
      <family val="1"/>
      <charset val="1"/>
    </font>
    <font>
      <b val="true"/>
      <sz val="11"/>
      <color rgb="FF000000"/>
      <name val="Times New Roman"/>
      <family val="1"/>
      <charset val="1"/>
    </font>
    <font>
      <sz val="11"/>
      <color rgb="FF000000"/>
      <name val="Times New Roman"/>
      <family val="1"/>
      <charset val="1"/>
    </font>
    <font>
      <sz val="10"/>
      <name val="Times New Roman"/>
      <family val="1"/>
      <charset val="1"/>
    </font>
    <font>
      <b val="true"/>
      <sz val="10"/>
      <name val="Calibri"/>
      <family val="1"/>
      <charset val="1"/>
    </font>
    <font>
      <sz val="10"/>
      <name val="Calibri"/>
      <family val="1"/>
      <charset val="1"/>
    </font>
    <font>
      <u val="single"/>
      <sz val="10"/>
      <name val="Calibri"/>
      <family val="1"/>
      <charset val="1"/>
    </font>
    <font>
      <sz val="11"/>
      <name val="Calibri"/>
      <family val="2"/>
      <charset val="1"/>
    </font>
    <font>
      <b val="true"/>
      <sz val="11"/>
      <name val="Times New Roman"/>
      <family val="1"/>
      <charset val="1"/>
    </font>
    <font>
      <sz val="12"/>
      <name val="Calibri"/>
      <family val="2"/>
      <charset val="1"/>
    </font>
    <font>
      <b val="true"/>
      <sz val="12"/>
      <color rgb="FF000000"/>
      <name val="Times New Roman"/>
      <family val="1"/>
      <charset val="1"/>
    </font>
    <font>
      <sz val="11"/>
      <name val="Times New Roman"/>
      <family val="1"/>
      <charset val="1"/>
    </font>
    <font>
      <sz val="7"/>
      <color rgb="FF000000"/>
      <name val="Times New Roman"/>
      <family val="1"/>
      <charset val="1"/>
    </font>
    <font>
      <sz val="10"/>
      <color rgb="FF000000"/>
      <name val="Times New Roman"/>
      <family val="1"/>
      <charset val="1"/>
    </font>
    <font>
      <b val="true"/>
      <sz val="7"/>
      <color rgb="FF000000"/>
      <name val="Times New Roman"/>
      <family val="1"/>
      <charset val="1"/>
    </font>
    <font>
      <b val="true"/>
      <sz val="8"/>
      <color rgb="FF000000"/>
      <name val="Times New Roman"/>
      <family val="1"/>
      <charset val="1"/>
    </font>
    <font>
      <sz val="8"/>
      <color rgb="FF000000"/>
      <name val="Times New Roman"/>
      <family val="1"/>
      <charset val="1"/>
    </font>
    <font>
      <sz val="12"/>
      <color rgb="FF000000"/>
      <name val="Times New Roman"/>
      <family val="1"/>
      <charset val="1"/>
    </font>
  </fonts>
  <fills count="3">
    <fill>
      <patternFill patternType="none"/>
    </fill>
    <fill>
      <patternFill patternType="gray125"/>
    </fill>
    <fill>
      <patternFill patternType="solid">
        <fgColor rgb="FFFFFFFF"/>
        <bgColor rgb="FFFFFFCC"/>
      </patternFill>
    </fill>
  </fills>
  <borders count="20">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style="thin"/>
      <top style="thin"/>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top style="medium"/>
      <bottom style="medium"/>
      <diagonal/>
    </border>
    <border diagonalUp="false" diagonalDown="false">
      <left style="thin"/>
      <right style="medium"/>
      <top style="medium"/>
      <bottom style="medium"/>
      <diagonal/>
    </border>
    <border diagonalUp="false" diagonalDown="false">
      <left style="thin"/>
      <right style="thin"/>
      <top/>
      <bottom/>
      <diagonal/>
    </border>
    <border diagonalUp="false" diagonalDown="false">
      <left style="thin"/>
      <right style="thin"/>
      <top/>
      <bottom style="thin"/>
      <diagonal/>
    </border>
    <border diagonalUp="false" diagonalDown="false">
      <left style="medium"/>
      <right/>
      <top style="thin"/>
      <bottom style="thin"/>
      <diagonal/>
    </border>
  </borders>
  <cellStyleXfs count="2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cellStyleXfs>
  <cellXfs count="377">
    <xf numFmtId="164" fontId="0" fillId="0" borderId="0" xfId="0" applyFont="false" applyBorder="false" applyAlignment="false" applyProtection="false">
      <alignment horizontal="general" vertical="bottom" textRotation="0" wrapText="false" indent="0" shrinkToFit="false"/>
      <protection locked="true" hidden="false"/>
    </xf>
    <xf numFmtId="167" fontId="6" fillId="0" borderId="0" xfId="15" applyFont="true" applyBorder="true" applyAlignment="true" applyProtection="true">
      <alignment horizontal="general" vertical="bottom" textRotation="0" wrapText="false" indent="0" shrinkToFit="false"/>
      <protection locked="true" hidden="false"/>
    </xf>
    <xf numFmtId="168" fontId="6" fillId="0" borderId="0" xfId="15" applyFont="true" applyBorder="true" applyAlignment="true" applyProtection="true">
      <alignment horizontal="general" vertical="bottom" textRotation="0" wrapText="false" indent="0" shrinkToFit="false"/>
      <protection locked="true" hidden="false"/>
    </xf>
    <xf numFmtId="167" fontId="7" fillId="0" borderId="0" xfId="15" applyFont="true" applyBorder="true" applyAlignment="true" applyProtection="true">
      <alignment horizontal="general" vertical="bottom" textRotation="0" wrapText="false" indent="0" shrinkToFit="false"/>
      <protection locked="true" hidden="false"/>
    </xf>
    <xf numFmtId="168" fontId="7" fillId="0" borderId="0" xfId="15" applyFont="true" applyBorder="true" applyAlignment="true" applyProtection="true">
      <alignment horizontal="general" vertical="bottom" textRotation="0" wrapText="false" indent="0" shrinkToFit="false"/>
      <protection locked="true" hidden="false"/>
    </xf>
    <xf numFmtId="169" fontId="8" fillId="2" borderId="0" xfId="0" applyFont="true" applyBorder="false" applyAlignment="false" applyProtection="false">
      <alignment horizontal="general" vertical="bottom" textRotation="0" wrapText="false" indent="0" shrinkToFit="false"/>
      <protection locked="true" hidden="false"/>
    </xf>
    <xf numFmtId="168" fontId="9" fillId="0" borderId="0" xfId="15" applyFont="true" applyBorder="true" applyAlignment="true" applyProtection="true">
      <alignment horizontal="general" vertical="bottom" textRotation="0" wrapText="false" indent="0" shrinkToFit="false"/>
      <protection locked="true" hidden="false"/>
    </xf>
    <xf numFmtId="167" fontId="9" fillId="0" borderId="0" xfId="15" applyFont="true" applyBorder="true" applyAlignment="true" applyProtection="true">
      <alignment horizontal="general" vertical="bottom" textRotation="0" wrapText="false" indent="0" shrinkToFit="false"/>
      <protection locked="true" hidden="false"/>
    </xf>
    <xf numFmtId="168" fontId="10" fillId="0" borderId="0" xfId="15" applyFont="true" applyBorder="true" applyAlignment="true" applyProtection="true">
      <alignment horizontal="general" vertical="bottom" textRotation="0" wrapText="false" indent="0" shrinkToFit="false"/>
      <protection locked="true" hidden="false"/>
    </xf>
    <xf numFmtId="167" fontId="10" fillId="0" borderId="0" xfId="15" applyFont="true" applyBorder="true" applyAlignment="true" applyProtection="true">
      <alignment horizontal="general" vertical="bottom" textRotation="0" wrapText="false" indent="0" shrinkToFit="false"/>
      <protection locked="true" hidden="false"/>
    </xf>
    <xf numFmtId="167" fontId="11" fillId="0" borderId="0" xfId="15" applyFont="true" applyBorder="true" applyAlignment="true" applyProtection="true">
      <alignment horizontal="general" vertical="bottom" textRotation="0" wrapText="false" indent="0" shrinkToFit="false"/>
      <protection locked="true" hidden="false"/>
    </xf>
    <xf numFmtId="168" fontId="11" fillId="0" borderId="0" xfId="15" applyFont="true" applyBorder="true" applyAlignment="true" applyProtection="true">
      <alignment horizontal="general" vertical="bottom" textRotation="0" wrapText="false" indent="0" shrinkToFit="false"/>
      <protection locked="true" hidden="false"/>
    </xf>
    <xf numFmtId="167" fontId="12" fillId="2" borderId="0" xfId="15" applyFont="true" applyBorder="true" applyAlignment="true" applyProtection="true">
      <alignment horizontal="left" vertical="bottom" textRotation="0" wrapText="false" indent="0" shrinkToFit="false"/>
      <protection locked="true" hidden="false"/>
    </xf>
    <xf numFmtId="167" fontId="7" fillId="2" borderId="0" xfId="15" applyFont="true" applyBorder="true" applyAlignment="true" applyProtection="true">
      <alignment horizontal="general" vertical="bottom" textRotation="0" wrapText="false" indent="0" shrinkToFit="false"/>
      <protection locked="true" hidden="false"/>
    </xf>
    <xf numFmtId="167" fontId="11" fillId="0" borderId="0" xfId="15" applyFont="true" applyBorder="true" applyAlignment="true" applyProtection="true">
      <alignment horizontal="center" vertical="bottom" textRotation="0" wrapText="false" indent="0" shrinkToFit="false"/>
      <protection locked="true" hidden="false"/>
    </xf>
    <xf numFmtId="167" fontId="11" fillId="0" borderId="1" xfId="15" applyFont="true" applyBorder="true" applyAlignment="true" applyProtection="true">
      <alignment horizontal="left" vertical="bottom" textRotation="0" wrapText="false" indent="0" shrinkToFit="false"/>
      <protection locked="true" hidden="false"/>
    </xf>
    <xf numFmtId="168" fontId="11" fillId="0" borderId="0" xfId="15" applyFont="true" applyBorder="true" applyAlignment="true" applyProtection="true">
      <alignment horizontal="center" vertical="bottom" textRotation="0" wrapText="false" indent="0" shrinkToFit="false"/>
      <protection locked="true" hidden="false"/>
    </xf>
    <xf numFmtId="167" fontId="11" fillId="0" borderId="1" xfId="15" applyFont="true" applyBorder="true" applyAlignment="true" applyProtection="true">
      <alignment horizontal="center" vertical="bottom" textRotation="0" wrapText="true" indent="0" shrinkToFit="false"/>
      <protection locked="true" hidden="false"/>
    </xf>
    <xf numFmtId="167" fontId="7" fillId="0" borderId="2" xfId="15" applyFont="true" applyBorder="true" applyAlignment="true" applyProtection="true">
      <alignment horizontal="center" vertical="bottom" textRotation="0" wrapText="false" indent="0" shrinkToFit="false"/>
      <protection locked="true" hidden="false"/>
    </xf>
    <xf numFmtId="167" fontId="7" fillId="0" borderId="2" xfId="15" applyFont="true" applyBorder="true" applyAlignment="true" applyProtection="true">
      <alignment horizontal="center" vertical="center" textRotation="0" wrapText="true" indent="0" shrinkToFit="false"/>
      <protection locked="true" hidden="false"/>
    </xf>
    <xf numFmtId="168" fontId="7" fillId="0" borderId="2" xfId="15" applyFont="true" applyBorder="true" applyAlignment="true" applyProtection="true">
      <alignment horizontal="center" vertical="center" textRotation="0" wrapText="true" indent="0" shrinkToFit="false"/>
      <protection locked="true" hidden="false"/>
    </xf>
    <xf numFmtId="167" fontId="7" fillId="0" borderId="2" xfId="15" applyFont="true" applyBorder="true" applyAlignment="true" applyProtection="true">
      <alignment horizontal="center" vertical="center" textRotation="0" wrapText="false" indent="0" shrinkToFit="false"/>
      <protection locked="true" hidden="false"/>
    </xf>
    <xf numFmtId="167" fontId="7" fillId="0" borderId="2" xfId="15" applyFont="true" applyBorder="true" applyAlignment="true" applyProtection="true">
      <alignment horizontal="general" vertical="center" textRotation="0" wrapText="false" indent="0" shrinkToFit="false"/>
      <protection locked="true" hidden="false"/>
    </xf>
    <xf numFmtId="168" fontId="7" fillId="0" borderId="2" xfId="15" applyFont="true" applyBorder="true" applyAlignment="true" applyProtection="true">
      <alignment horizontal="center" vertical="center" textRotation="0" wrapText="false" indent="0" shrinkToFit="false"/>
      <protection locked="true" hidden="false"/>
    </xf>
    <xf numFmtId="164" fontId="7" fillId="0" borderId="2" xfId="15" applyFont="true" applyBorder="true" applyAlignment="true" applyProtection="true">
      <alignment horizontal="center" vertical="bottom" textRotation="0" wrapText="false" indent="0" shrinkToFit="false"/>
      <protection locked="true" hidden="false"/>
    </xf>
    <xf numFmtId="168" fontId="7" fillId="0" borderId="2" xfId="15" applyFont="true" applyBorder="true" applyAlignment="true" applyProtection="true">
      <alignment horizontal="center" vertical="bottom" textRotation="0" wrapText="false" indent="0" shrinkToFit="false"/>
      <protection locked="true" hidden="false"/>
    </xf>
    <xf numFmtId="169" fontId="7" fillId="0" borderId="2" xfId="15" applyFont="true" applyBorder="true" applyAlignment="true" applyProtection="true">
      <alignment horizontal="center" vertical="center" textRotation="0" wrapText="false" indent="0" shrinkToFit="false"/>
      <protection locked="true" hidden="false"/>
    </xf>
    <xf numFmtId="169" fontId="7" fillId="0" borderId="2" xfId="15" applyFont="true" applyBorder="true" applyAlignment="true" applyProtection="true">
      <alignment horizontal="center" vertical="top" textRotation="0" wrapText="false" indent="0" shrinkToFit="false"/>
      <protection locked="true" hidden="false"/>
    </xf>
    <xf numFmtId="167" fontId="11" fillId="2" borderId="2" xfId="15" applyFont="true" applyBorder="true" applyAlignment="true" applyProtection="true">
      <alignment horizontal="center" vertical="center" textRotation="0" wrapText="false" indent="0" shrinkToFit="false"/>
      <protection locked="true" hidden="false"/>
    </xf>
    <xf numFmtId="167" fontId="7" fillId="2" borderId="2" xfId="15" applyFont="true" applyBorder="true" applyAlignment="true" applyProtection="true">
      <alignment horizontal="general" vertical="center" textRotation="0" wrapText="false" indent="0" shrinkToFit="false"/>
      <protection locked="true" hidden="false"/>
    </xf>
    <xf numFmtId="167" fontId="11" fillId="2" borderId="2" xfId="15" applyFont="true" applyBorder="true" applyAlignment="true" applyProtection="true">
      <alignment horizontal="general" vertical="center" textRotation="0" wrapText="true" indent="0" shrinkToFit="false"/>
      <protection locked="true" hidden="false"/>
    </xf>
    <xf numFmtId="168" fontId="7" fillId="2" borderId="2" xfId="15" applyFont="true" applyBorder="true" applyAlignment="true" applyProtection="true">
      <alignment horizontal="general" vertical="center" textRotation="0" wrapText="false" indent="0" shrinkToFit="false"/>
      <protection locked="true" hidden="false"/>
    </xf>
    <xf numFmtId="168" fontId="11" fillId="2" borderId="2" xfId="15" applyFont="true" applyBorder="true" applyAlignment="true" applyProtection="true">
      <alignment horizontal="general" vertical="center" textRotation="0" wrapText="false" indent="0" shrinkToFit="false"/>
      <protection locked="true" hidden="false"/>
    </xf>
    <xf numFmtId="168" fontId="11" fillId="0" borderId="2" xfId="15" applyFont="true" applyBorder="true" applyAlignment="true" applyProtection="true">
      <alignment horizontal="general" vertical="center" textRotation="0" wrapText="false" indent="0" shrinkToFit="false"/>
      <protection locked="true" hidden="false"/>
    </xf>
    <xf numFmtId="167" fontId="11" fillId="2" borderId="2" xfId="15" applyFont="true" applyBorder="true" applyAlignment="true" applyProtection="true">
      <alignment horizontal="general" vertical="center" textRotation="0" wrapText="false" indent="0" shrinkToFit="false"/>
      <protection locked="true" hidden="false"/>
    </xf>
    <xf numFmtId="168" fontId="7" fillId="0" borderId="2" xfId="15" applyFont="true" applyBorder="true" applyAlignment="true" applyProtection="true">
      <alignment horizontal="general" vertical="center" textRotation="0" wrapText="false" indent="0" shrinkToFit="false"/>
      <protection locked="true" hidden="false"/>
    </xf>
    <xf numFmtId="167" fontId="7" fillId="0" borderId="2" xfId="15" applyFont="true" applyBorder="true" applyAlignment="true" applyProtection="true">
      <alignment horizontal="general" vertical="center" textRotation="0" wrapText="true" indent="0" shrinkToFit="false"/>
      <protection locked="true" hidden="false"/>
    </xf>
    <xf numFmtId="167" fontId="7" fillId="0" borderId="3" xfId="15" applyFont="true" applyBorder="true" applyAlignment="true" applyProtection="true">
      <alignment horizontal="general" vertical="center" textRotation="0" wrapText="false" indent="0" shrinkToFit="false"/>
      <protection locked="true" hidden="false"/>
    </xf>
    <xf numFmtId="167" fontId="7" fillId="0" borderId="3" xfId="15" applyFont="true" applyBorder="true" applyAlignment="true" applyProtection="true">
      <alignment horizontal="general" vertical="center" textRotation="0" wrapText="true" indent="0" shrinkToFit="false"/>
      <protection locked="true" hidden="false"/>
    </xf>
    <xf numFmtId="167" fontId="7" fillId="0" borderId="4" xfId="15" applyFont="true" applyBorder="true" applyAlignment="true" applyProtection="true">
      <alignment horizontal="general" vertical="center" textRotation="0" wrapText="true" indent="0" shrinkToFit="false"/>
      <protection locked="true" hidden="false"/>
    </xf>
    <xf numFmtId="168" fontId="7" fillId="0" borderId="2" xfId="15" applyFont="true" applyBorder="true" applyAlignment="true" applyProtection="true">
      <alignment horizontal="right" vertical="center" textRotation="0" wrapText="false" indent="0" shrinkToFit="false"/>
      <protection locked="true" hidden="false"/>
    </xf>
    <xf numFmtId="170" fontId="7" fillId="2" borderId="2" xfId="15" applyFont="true" applyBorder="true" applyAlignment="true" applyProtection="true">
      <alignment horizontal="general" vertical="center" textRotation="0" wrapText="false" indent="0" shrinkToFit="false"/>
      <protection locked="true" hidden="false"/>
    </xf>
    <xf numFmtId="170" fontId="7" fillId="0" borderId="2" xfId="15" applyFont="true" applyBorder="true" applyAlignment="true" applyProtection="true">
      <alignment horizontal="general" vertical="center" textRotation="0" wrapText="false" indent="0" shrinkToFit="false"/>
      <protection locked="true" hidden="false"/>
    </xf>
    <xf numFmtId="167" fontId="11" fillId="0" borderId="2" xfId="15" applyFont="true" applyBorder="true" applyAlignment="true" applyProtection="true">
      <alignment horizontal="center" vertical="center" textRotation="0" wrapText="false" indent="0" shrinkToFit="false"/>
      <protection locked="true" hidden="false"/>
    </xf>
    <xf numFmtId="167" fontId="11" fillId="0" borderId="2" xfId="15" applyFont="true" applyBorder="true" applyAlignment="true" applyProtection="true">
      <alignment horizontal="general" vertical="center" textRotation="0" wrapText="false" indent="0" shrinkToFit="false"/>
      <protection locked="true" hidden="false"/>
    </xf>
    <xf numFmtId="167" fontId="11" fillId="0" borderId="2" xfId="15" applyFont="true" applyBorder="true" applyAlignment="true" applyProtection="true">
      <alignment horizontal="general" vertical="center" textRotation="0" wrapText="true" indent="0" shrinkToFit="false"/>
      <protection locked="true" hidden="false"/>
    </xf>
    <xf numFmtId="167" fontId="13" fillId="0" borderId="0" xfId="15" applyFont="true" applyBorder="true" applyAlignment="true" applyProtection="true">
      <alignment horizontal="general" vertical="bottom" textRotation="0" wrapText="false" indent="0" shrinkToFit="false"/>
      <protection locked="true" hidden="false"/>
    </xf>
    <xf numFmtId="167" fontId="7" fillId="0" borderId="5" xfId="15" applyFont="true" applyBorder="true" applyAlignment="true" applyProtection="true">
      <alignment horizontal="general" vertical="center" textRotation="0" wrapText="false" indent="0" shrinkToFit="false"/>
      <protection locked="true" hidden="false"/>
    </xf>
    <xf numFmtId="167" fontId="11" fillId="0" borderId="3" xfId="15" applyFont="true" applyBorder="true" applyAlignment="true" applyProtection="true">
      <alignment horizontal="center" vertical="center" textRotation="0" wrapText="false" indent="0" shrinkToFit="false"/>
      <protection locked="true" hidden="false"/>
    </xf>
    <xf numFmtId="168" fontId="11" fillId="0" borderId="4" xfId="15" applyFont="true" applyBorder="true" applyAlignment="true" applyProtection="true">
      <alignment horizontal="center" vertical="center" textRotation="0" wrapText="false" indent="0" shrinkToFit="false"/>
      <protection locked="true" hidden="false"/>
    </xf>
    <xf numFmtId="167" fontId="7" fillId="2" borderId="2" xfId="15" applyFont="true" applyBorder="true" applyAlignment="true" applyProtection="true">
      <alignment horizontal="general" vertical="center" textRotation="0" wrapText="true" indent="0" shrinkToFit="false"/>
      <protection locked="true" hidden="false"/>
    </xf>
    <xf numFmtId="171" fontId="7" fillId="0" borderId="2" xfId="15" applyFont="true" applyBorder="true" applyAlignment="true" applyProtection="true">
      <alignment horizontal="general" vertical="center" textRotation="0" wrapText="true" indent="0" shrinkToFit="false"/>
      <protection locked="true" hidden="false"/>
    </xf>
    <xf numFmtId="169" fontId="7" fillId="0" borderId="2" xfId="15" applyFont="true" applyBorder="true" applyAlignment="true" applyProtection="true">
      <alignment horizontal="general" vertical="center" textRotation="0" wrapText="false" indent="0" shrinkToFit="false"/>
      <protection locked="true" hidden="false"/>
    </xf>
    <xf numFmtId="168" fontId="7" fillId="0" borderId="5" xfId="15" applyFont="true" applyBorder="true" applyAlignment="true" applyProtection="true">
      <alignment horizontal="general" vertical="center" textRotation="0" wrapText="false" indent="0" shrinkToFit="false"/>
      <protection locked="true" hidden="false"/>
    </xf>
    <xf numFmtId="168" fontId="7" fillId="2" borderId="5" xfId="15" applyFont="true" applyBorder="true" applyAlignment="true" applyProtection="true">
      <alignment horizontal="general" vertical="center" textRotation="0" wrapText="false" indent="0" shrinkToFit="false"/>
      <protection locked="true" hidden="false"/>
    </xf>
    <xf numFmtId="167" fontId="11" fillId="0" borderId="2" xfId="15" applyFont="true" applyBorder="true" applyAlignment="true" applyProtection="true">
      <alignment horizontal="center" vertical="center" textRotation="0" wrapText="true" indent="0" shrinkToFit="false"/>
      <protection locked="true" hidden="false"/>
    </xf>
    <xf numFmtId="167" fontId="7" fillId="0" borderId="2" xfId="15" applyFont="true" applyBorder="true" applyAlignment="true" applyProtection="true">
      <alignment horizontal="left" vertical="center" textRotation="0" wrapText="true" indent="0" shrinkToFit="false"/>
      <protection locked="true" hidden="false"/>
    </xf>
    <xf numFmtId="168" fontId="14" fillId="2" borderId="2" xfId="15" applyFont="true" applyBorder="true" applyAlignment="true" applyProtection="true">
      <alignment horizontal="general" vertical="center" textRotation="0" wrapText="false" indent="0" shrinkToFit="false"/>
      <protection locked="true" hidden="false"/>
    </xf>
    <xf numFmtId="167" fontId="14" fillId="2" borderId="2" xfId="15" applyFont="true" applyBorder="true" applyAlignment="true" applyProtection="true">
      <alignment horizontal="general" vertical="center" textRotation="0" wrapText="false" indent="0" shrinkToFit="false"/>
      <protection locked="true" hidden="false"/>
    </xf>
    <xf numFmtId="168" fontId="14" fillId="0" borderId="2" xfId="15" applyFont="true" applyBorder="true" applyAlignment="true" applyProtection="true">
      <alignment horizontal="general" vertical="center" textRotation="0" wrapText="false" indent="0" shrinkToFit="false"/>
      <protection locked="true" hidden="false"/>
    </xf>
    <xf numFmtId="167" fontId="6" fillId="2" borderId="0" xfId="15" applyFont="true" applyBorder="true" applyAlignment="true" applyProtection="true">
      <alignment horizontal="general" vertical="bottom" textRotation="0" wrapText="false" indent="0" shrinkToFit="false"/>
      <protection locked="true" hidden="false"/>
    </xf>
    <xf numFmtId="167" fontId="7" fillId="2" borderId="0" xfId="15" applyFont="true" applyBorder="true" applyAlignment="true" applyProtection="true">
      <alignment horizontal="general" vertical="center" textRotation="0" wrapText="false" indent="0" shrinkToFit="false"/>
      <protection locked="true" hidden="false"/>
    </xf>
    <xf numFmtId="168" fontId="14" fillId="2" borderId="0" xfId="15" applyFont="true" applyBorder="true" applyAlignment="true" applyProtection="true">
      <alignment horizontal="general" vertical="center" textRotation="0" wrapText="false" indent="0" shrinkToFit="false"/>
      <protection locked="true" hidden="false"/>
    </xf>
    <xf numFmtId="167" fontId="14" fillId="2" borderId="0" xfId="15" applyFont="true" applyBorder="true" applyAlignment="true" applyProtection="true">
      <alignment horizontal="general" vertical="center" textRotation="0" wrapText="false" indent="0" shrinkToFit="false"/>
      <protection locked="true" hidden="false"/>
    </xf>
    <xf numFmtId="168" fontId="14" fillId="0" borderId="0" xfId="15" applyFont="true" applyBorder="true" applyAlignment="true" applyProtection="true">
      <alignment horizontal="general" vertical="center" textRotation="0" wrapText="false" indent="0" shrinkToFit="false"/>
      <protection locked="true" hidden="false"/>
    </xf>
    <xf numFmtId="167" fontId="15" fillId="0" borderId="0" xfId="15" applyFont="true" applyBorder="true" applyAlignment="true" applyProtection="true">
      <alignment horizontal="general" vertical="bottom" textRotation="0" wrapText="false" indent="0" shrinkToFit="false"/>
      <protection locked="true" hidden="false"/>
    </xf>
    <xf numFmtId="168" fontId="15" fillId="0" borderId="0" xfId="15" applyFont="true" applyBorder="true" applyAlignment="true" applyProtection="true">
      <alignment horizontal="general" vertical="bottom" textRotation="0" wrapText="false" indent="0" shrinkToFit="false"/>
      <protection locked="true" hidden="false"/>
    </xf>
    <xf numFmtId="167" fontId="15" fillId="0" borderId="0" xfId="15" applyFont="true" applyBorder="true" applyAlignment="true" applyProtection="true">
      <alignment horizontal="center" vertical="bottom" textRotation="0" wrapText="false" indent="0" shrinkToFit="false"/>
      <protection locked="true" hidden="false"/>
    </xf>
    <xf numFmtId="167" fontId="16" fillId="0" borderId="0" xfId="15" applyFont="true" applyBorder="true" applyAlignment="true" applyProtection="true">
      <alignment horizontal="general" vertical="bottom" textRotation="0" wrapText="false" indent="0" shrinkToFit="false"/>
      <protection locked="true" hidden="false"/>
    </xf>
    <xf numFmtId="169" fontId="17" fillId="0" borderId="0" xfId="0" applyFont="true" applyBorder="false" applyAlignment="false" applyProtection="false">
      <alignment horizontal="general" vertical="bottom" textRotation="0" wrapText="false" indent="0" shrinkToFit="false"/>
      <protection locked="true" hidden="false"/>
    </xf>
    <xf numFmtId="169" fontId="17" fillId="0" borderId="0" xfId="15" applyFont="true" applyBorder="true" applyAlignment="true" applyProtection="true">
      <alignment horizontal="general" vertical="bottom" textRotation="0" wrapText="false" indent="0" shrinkToFit="false"/>
      <protection locked="true" hidden="false"/>
    </xf>
    <xf numFmtId="169" fontId="17" fillId="2" borderId="0" xfId="15" applyFont="true" applyBorder="true" applyAlignment="true" applyProtection="true">
      <alignment horizontal="general" vertical="bottom" textRotation="0" wrapText="false" indent="0" shrinkToFit="false"/>
      <protection locked="true" hidden="false"/>
    </xf>
    <xf numFmtId="167" fontId="17" fillId="0" borderId="0" xfId="15" applyFont="true" applyBorder="true" applyAlignment="true" applyProtection="true">
      <alignment horizontal="general" vertical="bottom" textRotation="0" wrapText="false" indent="0" shrinkToFit="false"/>
      <protection locked="true" hidden="false"/>
    </xf>
    <xf numFmtId="169" fontId="8" fillId="0" borderId="0" xfId="0" applyFont="true" applyBorder="false" applyAlignment="false" applyProtection="false">
      <alignment horizontal="general" vertical="bottom" textRotation="0" wrapText="false" indent="0" shrinkToFit="false"/>
      <protection locked="true" hidden="false"/>
    </xf>
    <xf numFmtId="169" fontId="8" fillId="0" borderId="0" xfId="15" applyFont="true" applyBorder="true" applyAlignment="true" applyProtection="true">
      <alignment horizontal="general" vertical="bottom" textRotation="0" wrapText="false" indent="0" shrinkToFit="false"/>
      <protection locked="true" hidden="false"/>
    </xf>
    <xf numFmtId="169" fontId="17" fillId="0" borderId="0" xfId="15" applyFont="true" applyBorder="true" applyAlignment="true" applyProtection="true">
      <alignment horizontal="left" vertical="bottom" textRotation="0" wrapText="false" indent="0" shrinkToFit="false"/>
      <protection locked="true" hidden="false"/>
    </xf>
    <xf numFmtId="169" fontId="8" fillId="2" borderId="0" xfId="15" applyFont="true" applyBorder="true" applyAlignment="true" applyProtection="true">
      <alignment horizontal="general" vertical="bottom" textRotation="0" wrapText="false" indent="0" shrinkToFit="false"/>
      <protection locked="true" hidden="false"/>
    </xf>
    <xf numFmtId="167" fontId="8" fillId="0" borderId="0" xfId="15" applyFont="true" applyBorder="true" applyAlignment="true" applyProtection="true">
      <alignment horizontal="general" vertical="bottom" textRotation="0" wrapText="false" indent="0" shrinkToFit="false"/>
      <protection locked="true" hidden="false"/>
    </xf>
    <xf numFmtId="168" fontId="8" fillId="0" borderId="0" xfId="15" applyFont="true" applyBorder="true" applyAlignment="true" applyProtection="true">
      <alignment horizontal="general" vertical="bottom" textRotation="0" wrapText="false" indent="0" shrinkToFit="false"/>
      <protection locked="true" hidden="false"/>
    </xf>
    <xf numFmtId="169" fontId="8" fillId="0" borderId="0" xfId="0" applyFont="true" applyBorder="false" applyAlignment="true" applyProtection="false">
      <alignment horizontal="center" vertical="center" textRotation="0" wrapText="true" indent="0" shrinkToFit="false"/>
      <protection locked="true" hidden="false"/>
    </xf>
    <xf numFmtId="169" fontId="8" fillId="0" borderId="0" xfId="0" applyFont="true" applyBorder="true" applyAlignment="true" applyProtection="false">
      <alignment horizontal="center" vertical="center" textRotation="0" wrapText="true" indent="0" shrinkToFit="false"/>
      <protection locked="true" hidden="false"/>
    </xf>
    <xf numFmtId="167" fontId="8" fillId="0" borderId="0" xfId="15" applyFont="true" applyBorder="true" applyAlignment="true" applyProtection="true">
      <alignment horizontal="center" vertical="center" textRotation="0" wrapText="true" indent="0" shrinkToFit="false"/>
      <protection locked="true" hidden="false"/>
    </xf>
    <xf numFmtId="169" fontId="17" fillId="0" borderId="6" xfId="0" applyFont="true" applyBorder="true" applyAlignment="true" applyProtection="false">
      <alignment horizontal="center" vertical="bottom" textRotation="0" wrapText="false" indent="0" shrinkToFit="false"/>
      <protection locked="true" hidden="false"/>
    </xf>
    <xf numFmtId="169" fontId="17" fillId="0" borderId="7" xfId="0" applyFont="true" applyBorder="true" applyAlignment="true" applyProtection="false">
      <alignment horizontal="center" vertical="bottom" textRotation="0" wrapText="false" indent="0" shrinkToFit="false"/>
      <protection locked="true" hidden="false"/>
    </xf>
    <xf numFmtId="169" fontId="17" fillId="0" borderId="8" xfId="0" applyFont="true" applyBorder="true" applyAlignment="true" applyProtection="false">
      <alignment horizontal="center" vertical="bottom" textRotation="0" wrapText="false" indent="0" shrinkToFit="false"/>
      <protection locked="true" hidden="false"/>
    </xf>
    <xf numFmtId="169" fontId="8" fillId="0" borderId="2" xfId="0" applyFont="true" applyBorder="true" applyAlignment="true" applyProtection="false">
      <alignment horizontal="center" vertical="center" textRotation="0" wrapText="false" indent="0" shrinkToFit="false"/>
      <protection locked="true" hidden="false"/>
    </xf>
    <xf numFmtId="169" fontId="17" fillId="0" borderId="2" xfId="0" applyFont="true" applyBorder="true" applyAlignment="true" applyProtection="false">
      <alignment horizontal="center" vertical="center" textRotation="0" wrapText="true" indent="0" shrinkToFit="false"/>
      <protection locked="true" hidden="false"/>
    </xf>
    <xf numFmtId="169" fontId="17" fillId="0" borderId="2" xfId="15" applyFont="true" applyBorder="true" applyAlignment="true" applyProtection="true">
      <alignment horizontal="center" vertical="center" textRotation="90" wrapText="true" indent="0" shrinkToFit="false"/>
      <protection locked="true" hidden="false"/>
    </xf>
    <xf numFmtId="169" fontId="17" fillId="0" borderId="2" xfId="15" applyFont="true" applyBorder="true" applyAlignment="true" applyProtection="true">
      <alignment horizontal="center" vertical="center" textRotation="0" wrapText="true" indent="0" shrinkToFit="false"/>
      <protection locked="true" hidden="false"/>
    </xf>
    <xf numFmtId="167" fontId="17" fillId="0" borderId="8" xfId="15" applyFont="true" applyBorder="true" applyAlignment="true" applyProtection="true">
      <alignment horizontal="center" vertical="center" textRotation="0" wrapText="true" indent="0" shrinkToFit="false"/>
      <protection locked="true" hidden="false"/>
    </xf>
    <xf numFmtId="169" fontId="17" fillId="0" borderId="9" xfId="0" applyFont="true" applyBorder="true" applyAlignment="true" applyProtection="false">
      <alignment horizontal="center" vertical="bottom" textRotation="0" wrapText="false" indent="0" shrinkToFit="false"/>
      <protection locked="true" hidden="false"/>
    </xf>
    <xf numFmtId="169" fontId="17" fillId="0" borderId="0" xfId="0" applyFont="true" applyBorder="false" applyAlignment="true" applyProtection="false">
      <alignment horizontal="center" vertical="bottom" textRotation="0" wrapText="false" indent="0" shrinkToFit="false"/>
      <protection locked="true" hidden="false"/>
    </xf>
    <xf numFmtId="169" fontId="17" fillId="0" borderId="10" xfId="0" applyFont="true" applyBorder="true" applyAlignment="true" applyProtection="false">
      <alignment horizontal="center" vertical="bottom" textRotation="0" wrapText="false" indent="0" shrinkToFit="false"/>
      <protection locked="true" hidden="false"/>
    </xf>
    <xf numFmtId="169" fontId="17" fillId="0" borderId="2" xfId="15" applyFont="true" applyBorder="true" applyAlignment="true" applyProtection="true">
      <alignment horizontal="left" vertical="center" textRotation="0" wrapText="false" indent="0" shrinkToFit="false"/>
      <protection locked="true" hidden="false"/>
    </xf>
    <xf numFmtId="167" fontId="17" fillId="0" borderId="2" xfId="15" applyFont="true" applyBorder="true" applyAlignment="true" applyProtection="true">
      <alignment horizontal="center" vertical="center" textRotation="0" wrapText="true" indent="0" shrinkToFit="false"/>
      <protection locked="true" hidden="false"/>
    </xf>
    <xf numFmtId="167" fontId="17" fillId="0" borderId="2" xfId="15" applyFont="true" applyBorder="true" applyAlignment="true" applyProtection="true">
      <alignment horizontal="center" vertical="center" textRotation="0" wrapText="false" indent="0" shrinkToFit="false"/>
      <protection locked="true" hidden="false"/>
    </xf>
    <xf numFmtId="169" fontId="17" fillId="0" borderId="11" xfId="0" applyFont="true" applyBorder="true" applyAlignment="true" applyProtection="false">
      <alignment horizontal="center" vertical="bottom" textRotation="0" wrapText="false" indent="0" shrinkToFit="false"/>
      <protection locked="true" hidden="false"/>
    </xf>
    <xf numFmtId="169" fontId="17" fillId="0" borderId="1" xfId="0" applyFont="true" applyBorder="true" applyAlignment="true" applyProtection="false">
      <alignment horizontal="center" vertical="bottom" textRotation="0" wrapText="false" indent="0" shrinkToFit="false"/>
      <protection locked="true" hidden="false"/>
    </xf>
    <xf numFmtId="169" fontId="17" fillId="0" borderId="12" xfId="0" applyFont="true" applyBorder="true" applyAlignment="true" applyProtection="false">
      <alignment horizontal="center" vertical="bottom" textRotation="0" wrapText="false" indent="0" shrinkToFit="false"/>
      <protection locked="true" hidden="false"/>
    </xf>
    <xf numFmtId="169" fontId="17" fillId="2" borderId="2" xfId="15" applyFont="true" applyBorder="true" applyAlignment="true" applyProtection="true">
      <alignment horizontal="center" vertical="center" textRotation="0" wrapText="true" indent="0" shrinkToFit="false"/>
      <protection locked="true" hidden="false"/>
    </xf>
    <xf numFmtId="169" fontId="17" fillId="0" borderId="5" xfId="15" applyFont="true" applyBorder="true" applyAlignment="true" applyProtection="true">
      <alignment horizontal="center" vertical="center" textRotation="0" wrapText="false" indent="0" shrinkToFit="false"/>
      <protection locked="true" hidden="false"/>
    </xf>
    <xf numFmtId="169" fontId="17" fillId="0" borderId="2" xfId="0" applyFont="true" applyBorder="true" applyAlignment="true" applyProtection="false">
      <alignment horizontal="center" vertical="bottom" textRotation="0" wrapText="false" indent="0" shrinkToFit="false"/>
      <protection locked="true" hidden="false"/>
    </xf>
    <xf numFmtId="169" fontId="17" fillId="0" borderId="5" xfId="0" applyFont="true" applyBorder="true" applyAlignment="true" applyProtection="false">
      <alignment horizontal="center" vertical="bottom" textRotation="0" wrapText="false" indent="0" shrinkToFit="false"/>
      <protection locked="true" hidden="false"/>
    </xf>
    <xf numFmtId="169" fontId="17" fillId="0" borderId="5" xfId="15" applyFont="true" applyBorder="true" applyAlignment="true" applyProtection="true">
      <alignment horizontal="center" vertical="bottom" textRotation="0" wrapText="false" indent="0" shrinkToFit="false"/>
      <protection locked="true" hidden="false"/>
    </xf>
    <xf numFmtId="169" fontId="17" fillId="2" borderId="5" xfId="15" applyFont="true" applyBorder="true" applyAlignment="true" applyProtection="true">
      <alignment horizontal="center" vertical="bottom" textRotation="0" wrapText="false" indent="0" shrinkToFit="false"/>
      <protection locked="true" hidden="false"/>
    </xf>
    <xf numFmtId="168" fontId="17" fillId="0" borderId="5" xfId="15" applyFont="true" applyBorder="true" applyAlignment="true" applyProtection="true">
      <alignment horizontal="center" vertical="bottom" textRotation="0" wrapText="false" indent="0" shrinkToFit="false"/>
      <protection locked="true" hidden="false"/>
    </xf>
    <xf numFmtId="169" fontId="8" fillId="0" borderId="3" xfId="0" applyFont="true" applyBorder="true" applyAlignment="true" applyProtection="false">
      <alignment horizontal="general" vertical="top" textRotation="0" wrapText="true" indent="0" shrinkToFit="false"/>
      <protection locked="true" hidden="false"/>
    </xf>
    <xf numFmtId="169" fontId="8" fillId="0" borderId="13" xfId="0" applyFont="true" applyBorder="true" applyAlignment="true" applyProtection="false">
      <alignment horizontal="center" vertical="center" textRotation="0" wrapText="false" indent="0" shrinkToFit="false"/>
      <protection locked="true" hidden="false"/>
    </xf>
    <xf numFmtId="169" fontId="8" fillId="0" borderId="14" xfId="0" applyFont="true" applyBorder="true" applyAlignment="true" applyProtection="false">
      <alignment horizontal="general" vertical="center" textRotation="0" wrapText="false" indent="0" shrinkToFit="false"/>
      <protection locked="true" hidden="false"/>
    </xf>
    <xf numFmtId="169" fontId="8" fillId="0" borderId="15" xfId="0" applyFont="true" applyBorder="true" applyAlignment="true" applyProtection="false">
      <alignment horizontal="general" vertical="center" textRotation="0" wrapText="false" indent="0" shrinkToFit="false"/>
      <protection locked="true" hidden="false"/>
    </xf>
    <xf numFmtId="169" fontId="8" fillId="0" borderId="14" xfId="0" applyFont="true" applyBorder="true" applyAlignment="true" applyProtection="false">
      <alignment horizontal="center" vertical="center" textRotation="0" wrapText="false" indent="0" shrinkToFit="false"/>
      <protection locked="true" hidden="false"/>
    </xf>
    <xf numFmtId="168" fontId="8" fillId="0" borderId="14" xfId="15" applyFont="true" applyBorder="true" applyAlignment="true" applyProtection="true">
      <alignment horizontal="right" vertical="center" textRotation="0" wrapText="false" indent="0" shrinkToFit="false"/>
      <protection locked="true" hidden="false"/>
    </xf>
    <xf numFmtId="168" fontId="8" fillId="2" borderId="14" xfId="15" applyFont="true" applyBorder="true" applyAlignment="true" applyProtection="true">
      <alignment horizontal="right" vertical="center" textRotation="0" wrapText="false" indent="0" shrinkToFit="false"/>
      <protection locked="true" hidden="false"/>
    </xf>
    <xf numFmtId="167" fontId="8" fillId="0" borderId="14" xfId="15" applyFont="true" applyBorder="true" applyAlignment="true" applyProtection="true">
      <alignment horizontal="general" vertical="center" textRotation="0" wrapText="false" indent="0" shrinkToFit="false"/>
      <protection locked="true" hidden="false"/>
    </xf>
    <xf numFmtId="167" fontId="8" fillId="0" borderId="16" xfId="15" applyFont="true" applyBorder="true" applyAlignment="true" applyProtection="true">
      <alignment horizontal="general" vertical="center" textRotation="0" wrapText="false" indent="0" shrinkToFit="false"/>
      <protection locked="true" hidden="false"/>
    </xf>
    <xf numFmtId="169" fontId="17" fillId="0" borderId="17" xfId="0" applyFont="true" applyBorder="true" applyAlignment="true" applyProtection="false">
      <alignment horizontal="general" vertical="top" textRotation="0" wrapText="true" indent="0" shrinkToFit="false"/>
      <protection locked="true" hidden="false"/>
    </xf>
    <xf numFmtId="169" fontId="17" fillId="0" borderId="18" xfId="0" applyFont="true" applyBorder="true" applyAlignment="true" applyProtection="false">
      <alignment horizontal="center" vertical="center" textRotation="0" wrapText="false" indent="0" shrinkToFit="false"/>
      <protection locked="true" hidden="false"/>
    </xf>
    <xf numFmtId="169" fontId="17" fillId="0" borderId="18" xfId="0" applyFont="true" applyBorder="true" applyAlignment="true" applyProtection="false">
      <alignment horizontal="general" vertical="center" textRotation="0" wrapText="false" indent="0" shrinkToFit="false"/>
      <protection locked="true" hidden="false"/>
    </xf>
    <xf numFmtId="169" fontId="8" fillId="0" borderId="18" xfId="0" applyFont="true" applyBorder="true" applyAlignment="true" applyProtection="false">
      <alignment horizontal="left" vertical="center" textRotation="0" wrapText="true" indent="0" shrinkToFit="false"/>
      <protection locked="true" hidden="false"/>
    </xf>
    <xf numFmtId="169" fontId="8" fillId="0" borderId="18" xfId="0" applyFont="true" applyBorder="true" applyAlignment="true" applyProtection="false">
      <alignment horizontal="center" vertical="center" textRotation="0" wrapText="false" indent="0" shrinkToFit="false"/>
      <protection locked="true" hidden="false"/>
    </xf>
    <xf numFmtId="168" fontId="8" fillId="0" borderId="18" xfId="15" applyFont="true" applyBorder="true" applyAlignment="true" applyProtection="true">
      <alignment horizontal="general" vertical="center" textRotation="0" wrapText="false" indent="0" shrinkToFit="false"/>
      <protection locked="true" hidden="false"/>
    </xf>
    <xf numFmtId="168" fontId="8" fillId="2" borderId="18" xfId="15" applyFont="true" applyBorder="true" applyAlignment="true" applyProtection="true">
      <alignment horizontal="general" vertical="center" textRotation="0" wrapText="false" indent="0" shrinkToFit="false"/>
      <protection locked="true" hidden="false"/>
    </xf>
    <xf numFmtId="167" fontId="17" fillId="0" borderId="18" xfId="15" applyFont="true" applyBorder="true" applyAlignment="true" applyProtection="true">
      <alignment horizontal="general" vertical="center" textRotation="0" wrapText="false" indent="0" shrinkToFit="false"/>
      <protection locked="true" hidden="false"/>
    </xf>
    <xf numFmtId="169" fontId="17" fillId="0" borderId="5" xfId="0" applyFont="true" applyBorder="true" applyAlignment="true" applyProtection="false">
      <alignment horizontal="center" vertical="center" textRotation="0" wrapText="false" indent="0" shrinkToFit="false"/>
      <protection locked="true" hidden="false"/>
    </xf>
    <xf numFmtId="169" fontId="17" fillId="0" borderId="2" xfId="0" applyFont="true" applyBorder="true" applyAlignment="true" applyProtection="false">
      <alignment horizontal="general" vertical="center" textRotation="0" wrapText="false" indent="0" shrinkToFit="false"/>
      <protection locked="true" hidden="false"/>
    </xf>
    <xf numFmtId="169" fontId="8" fillId="0" borderId="2" xfId="0" applyFont="true" applyBorder="true" applyAlignment="true" applyProtection="false">
      <alignment horizontal="general" vertical="center" textRotation="0" wrapText="true" indent="0" shrinkToFit="false"/>
      <protection locked="true" hidden="false"/>
    </xf>
    <xf numFmtId="168" fontId="8" fillId="0" borderId="2" xfId="15" applyFont="true" applyBorder="true" applyAlignment="true" applyProtection="true">
      <alignment horizontal="general" vertical="center" textRotation="0" wrapText="false" indent="0" shrinkToFit="false"/>
      <protection locked="true" hidden="false"/>
    </xf>
    <xf numFmtId="168" fontId="8" fillId="2" borderId="2" xfId="15" applyFont="true" applyBorder="true" applyAlignment="true" applyProtection="true">
      <alignment horizontal="general" vertical="center" textRotation="0" wrapText="false" indent="0" shrinkToFit="false"/>
      <protection locked="true" hidden="false"/>
    </xf>
    <xf numFmtId="167" fontId="8" fillId="0" borderId="2" xfId="15" applyFont="true" applyBorder="true" applyAlignment="true" applyProtection="true">
      <alignment horizontal="general" vertical="center" textRotation="0" wrapText="false" indent="0" shrinkToFit="false"/>
      <protection locked="true" hidden="false"/>
    </xf>
    <xf numFmtId="169" fontId="17" fillId="0" borderId="17" xfId="0" applyFont="true" applyBorder="true" applyAlignment="true" applyProtection="false">
      <alignment horizontal="center" vertical="center" textRotation="0" wrapText="false" indent="0" shrinkToFit="false"/>
      <protection locked="true" hidden="false"/>
    </xf>
    <xf numFmtId="169" fontId="17" fillId="0" borderId="2" xfId="0" applyFont="true" applyBorder="true" applyAlignment="true" applyProtection="false">
      <alignment horizontal="center" vertical="center" textRotation="0" wrapText="false" indent="0" shrinkToFit="false"/>
      <protection locked="true" hidden="false"/>
    </xf>
    <xf numFmtId="168" fontId="17" fillId="0" borderId="2" xfId="15" applyFont="true" applyBorder="true" applyAlignment="true" applyProtection="true">
      <alignment horizontal="general" vertical="center" textRotation="0" wrapText="false" indent="0" shrinkToFit="false"/>
      <protection locked="true" hidden="false"/>
    </xf>
    <xf numFmtId="168" fontId="17" fillId="0" borderId="2" xfId="15" applyFont="true" applyBorder="true" applyAlignment="true" applyProtection="true">
      <alignment horizontal="right" vertical="center" textRotation="0" wrapText="false" indent="0" shrinkToFit="false"/>
      <protection locked="true" hidden="false"/>
    </xf>
    <xf numFmtId="168" fontId="17" fillId="2" borderId="2" xfId="15" applyFont="true" applyBorder="true" applyAlignment="true" applyProtection="true">
      <alignment horizontal="general" vertical="center" textRotation="0" wrapText="false" indent="0" shrinkToFit="false"/>
      <protection locked="true" hidden="false"/>
    </xf>
    <xf numFmtId="167" fontId="17" fillId="0" borderId="2" xfId="15" applyFont="true" applyBorder="true" applyAlignment="true" applyProtection="true">
      <alignment horizontal="general" vertical="center" textRotation="0" wrapText="false" indent="0" shrinkToFit="false"/>
      <protection locked="true" hidden="false"/>
    </xf>
    <xf numFmtId="169" fontId="17" fillId="0" borderId="2" xfId="0" applyFont="true" applyBorder="true" applyAlignment="true" applyProtection="false">
      <alignment horizontal="general" vertical="center" textRotation="0" wrapText="true" indent="0" shrinkToFit="false"/>
      <protection locked="true" hidden="false"/>
    </xf>
    <xf numFmtId="168" fontId="17" fillId="2" borderId="2" xfId="15" applyFont="true" applyBorder="true" applyAlignment="true" applyProtection="true">
      <alignment horizontal="right" vertical="center" textRotation="0" wrapText="false" indent="0" shrinkToFit="false"/>
      <protection locked="true" hidden="false"/>
    </xf>
    <xf numFmtId="164" fontId="17" fillId="0" borderId="17" xfId="0" applyFont="true" applyBorder="true" applyAlignment="true" applyProtection="false">
      <alignment horizontal="general" vertical="top" textRotation="0" wrapText="true" indent="0" shrinkToFit="false"/>
      <protection locked="true" hidden="false"/>
    </xf>
    <xf numFmtId="164" fontId="17" fillId="0" borderId="17" xfId="0" applyFont="true" applyBorder="true" applyAlignment="true" applyProtection="false">
      <alignment horizontal="center" vertical="center" textRotation="0" wrapText="false" indent="0" shrinkToFit="false"/>
      <protection locked="true" hidden="false"/>
    </xf>
    <xf numFmtId="164" fontId="17" fillId="0" borderId="2" xfId="0" applyFont="true" applyBorder="true" applyAlignment="true" applyProtection="false">
      <alignment horizontal="general" vertical="center" textRotation="0" wrapText="false" indent="0" shrinkToFit="false"/>
      <protection locked="true" hidden="false"/>
    </xf>
    <xf numFmtId="164" fontId="17" fillId="0" borderId="2" xfId="0" applyFont="true" applyBorder="true" applyAlignment="true" applyProtection="false">
      <alignment horizontal="center" vertical="center" textRotation="0" wrapText="false" indent="0" shrinkToFit="false"/>
      <protection locked="true" hidden="false"/>
    </xf>
    <xf numFmtId="170" fontId="17" fillId="0" borderId="2" xfId="15" applyFont="true" applyBorder="true" applyAlignment="true" applyProtection="true">
      <alignment horizontal="general" vertical="center" textRotation="0" wrapText="false" indent="0" shrinkToFit="false"/>
      <protection locked="true" hidden="false"/>
    </xf>
    <xf numFmtId="170" fontId="17" fillId="0" borderId="2" xfId="15" applyFont="true" applyBorder="true" applyAlignment="true" applyProtection="true">
      <alignment horizontal="right" vertical="center" textRotation="0" wrapText="false" indent="0" shrinkToFit="false"/>
      <protection locked="true" hidden="false"/>
    </xf>
    <xf numFmtId="169" fontId="17" fillId="0" borderId="2" xfId="15" applyFont="true" applyBorder="true" applyAlignment="true" applyProtection="true">
      <alignment horizontal="right" vertical="center" textRotation="0" wrapText="false" indent="0" shrinkToFit="false"/>
      <protection locked="true" hidden="false"/>
    </xf>
    <xf numFmtId="170" fontId="17" fillId="2" borderId="2" xfId="15" applyFont="true" applyBorder="true" applyAlignment="true" applyProtection="true">
      <alignment horizontal="right" vertical="center" textRotation="0" wrapText="false" indent="0" shrinkToFit="false"/>
      <protection locked="true" hidden="false"/>
    </xf>
    <xf numFmtId="172" fontId="17" fillId="0" borderId="2" xfId="15" applyFont="true" applyBorder="true" applyAlignment="true" applyProtection="true">
      <alignment horizontal="general" vertical="center"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8" fontId="8" fillId="0" borderId="2" xfId="15" applyFont="true" applyBorder="true" applyAlignment="true" applyProtection="true">
      <alignment horizontal="right" vertical="center" textRotation="0" wrapText="false" indent="0" shrinkToFit="false"/>
      <protection locked="true" hidden="false"/>
    </xf>
    <xf numFmtId="168" fontId="8" fillId="2" borderId="2" xfId="15" applyFont="true" applyBorder="true" applyAlignment="true" applyProtection="true">
      <alignment horizontal="right" vertical="center" textRotation="0" wrapText="false" indent="0" shrinkToFit="false"/>
      <protection locked="true" hidden="false"/>
    </xf>
    <xf numFmtId="169" fontId="17" fillId="0" borderId="2" xfId="0" applyFont="true" applyBorder="true" applyAlignment="true" applyProtection="false">
      <alignment horizontal="left" vertical="center" textRotation="0" wrapText="true" indent="0" shrinkToFit="false"/>
      <protection locked="true" hidden="false"/>
    </xf>
    <xf numFmtId="169" fontId="8" fillId="0" borderId="2" xfId="0" applyFont="true" applyBorder="true" applyAlignment="true" applyProtection="false">
      <alignment horizontal="general" vertical="center" textRotation="0" wrapText="false" indent="0" shrinkToFit="false"/>
      <protection locked="true" hidden="false"/>
    </xf>
    <xf numFmtId="169" fontId="8" fillId="0" borderId="17" xfId="0" applyFont="true" applyBorder="true" applyAlignment="true" applyProtection="false">
      <alignment horizontal="general" vertical="top" textRotation="0" wrapText="true" indent="0" shrinkToFit="false"/>
      <protection locked="true" hidden="false"/>
    </xf>
    <xf numFmtId="169" fontId="8" fillId="0" borderId="10" xfId="0" applyFont="true" applyBorder="true" applyAlignment="true" applyProtection="false">
      <alignment horizontal="center" vertical="center" textRotation="0" wrapText="false" indent="0" shrinkToFit="false"/>
      <protection locked="true" hidden="false"/>
    </xf>
    <xf numFmtId="169" fontId="17" fillId="0" borderId="17" xfId="0" applyFont="true" applyBorder="true" applyAlignment="true" applyProtection="false">
      <alignment horizontal="general" vertical="center" textRotation="0" wrapText="false" indent="0" shrinkToFit="false"/>
      <protection locked="true" hidden="false"/>
    </xf>
    <xf numFmtId="169" fontId="17" fillId="0" borderId="12" xfId="0" applyFont="true" applyBorder="true" applyAlignment="true" applyProtection="false">
      <alignment horizontal="center" vertical="center" textRotation="0" wrapText="false" indent="0" shrinkToFit="false"/>
      <protection locked="true" hidden="false"/>
    </xf>
    <xf numFmtId="169" fontId="17" fillId="0" borderId="11" xfId="0" applyFont="true" applyBorder="true" applyAlignment="true" applyProtection="false">
      <alignment horizontal="left" vertical="center" textRotation="0" wrapText="false" indent="0" shrinkToFit="false"/>
      <protection locked="true" hidden="false"/>
    </xf>
    <xf numFmtId="169" fontId="17" fillId="0" borderId="12" xfId="0" applyFont="true" applyBorder="true" applyAlignment="true" applyProtection="false">
      <alignment horizontal="left" vertical="center" textRotation="0" wrapText="false" indent="0" shrinkToFit="false"/>
      <protection locked="true" hidden="false"/>
    </xf>
    <xf numFmtId="168" fontId="17" fillId="0" borderId="18" xfId="15" applyFont="true" applyBorder="true" applyAlignment="true" applyProtection="true">
      <alignment horizontal="right" vertical="center" textRotation="0" wrapText="false" indent="0" shrinkToFit="false"/>
      <protection locked="true" hidden="false"/>
    </xf>
    <xf numFmtId="168" fontId="17" fillId="2" borderId="18" xfId="15" applyFont="true" applyBorder="true" applyAlignment="true" applyProtection="true">
      <alignment horizontal="right" vertical="center" textRotation="0" wrapText="false" indent="0" shrinkToFit="false"/>
      <protection locked="true" hidden="false"/>
    </xf>
    <xf numFmtId="169" fontId="17" fillId="0" borderId="4" xfId="0" applyFont="true" applyBorder="true" applyAlignment="true" applyProtection="false">
      <alignment horizontal="center" vertical="center" textRotation="0" wrapText="false" indent="0" shrinkToFit="false"/>
      <protection locked="true" hidden="false"/>
    </xf>
    <xf numFmtId="169" fontId="17" fillId="0" borderId="2" xfId="0" applyFont="true" applyBorder="true" applyAlignment="true" applyProtection="false">
      <alignment horizontal="left" vertical="center" textRotation="0" wrapText="false" indent="0" shrinkToFit="false"/>
      <protection locked="true" hidden="false"/>
    </xf>
    <xf numFmtId="169" fontId="17" fillId="0" borderId="4" xfId="0" applyFont="true" applyBorder="true" applyAlignment="true" applyProtection="false">
      <alignment horizontal="general" vertical="center" textRotation="0" wrapText="false" indent="0" shrinkToFit="false"/>
      <protection locked="true" hidden="false"/>
    </xf>
    <xf numFmtId="169" fontId="17" fillId="0" borderId="3" xfId="0" applyFont="true" applyBorder="true" applyAlignment="true" applyProtection="false">
      <alignment horizontal="general" vertical="center" textRotation="0" wrapText="false" indent="0" shrinkToFit="false"/>
      <protection locked="true" hidden="false"/>
    </xf>
    <xf numFmtId="169" fontId="17" fillId="0" borderId="6" xfId="0" applyFont="true" applyBorder="true" applyAlignment="true" applyProtection="false">
      <alignment horizontal="general" vertical="center" textRotation="0" wrapText="false" indent="0" shrinkToFit="false"/>
      <protection locked="true" hidden="false"/>
    </xf>
    <xf numFmtId="169" fontId="17" fillId="0" borderId="5" xfId="0" applyFont="true" applyBorder="true" applyAlignment="true" applyProtection="false">
      <alignment horizontal="center" vertical="center" textRotation="0" wrapText="true" indent="0" shrinkToFit="false"/>
      <protection locked="true" hidden="false"/>
    </xf>
    <xf numFmtId="169" fontId="17" fillId="0" borderId="3" xfId="0" applyFont="true" applyBorder="true" applyAlignment="true" applyProtection="false">
      <alignment horizontal="general" vertical="center" textRotation="0" wrapText="true" indent="0" shrinkToFit="false"/>
      <protection locked="true" hidden="false"/>
    </xf>
    <xf numFmtId="169" fontId="17" fillId="0" borderId="2" xfId="0" applyFont="true" applyBorder="true" applyAlignment="false" applyProtection="false">
      <alignment horizontal="general" vertical="bottom" textRotation="0" wrapText="false" indent="0" shrinkToFit="false"/>
      <protection locked="true" hidden="false"/>
    </xf>
    <xf numFmtId="169" fontId="17" fillId="0" borderId="0" xfId="0" applyFont="true" applyBorder="false" applyAlignment="true" applyProtection="false">
      <alignment horizontal="general" vertical="center" textRotation="0" wrapText="false" indent="0" shrinkToFit="false"/>
      <protection locked="true" hidden="false"/>
    </xf>
    <xf numFmtId="168" fontId="17" fillId="0" borderId="2" xfId="15" applyFont="true" applyBorder="true" applyAlignment="true" applyProtection="true">
      <alignment horizontal="center" vertical="center" textRotation="0" wrapText="false" indent="0" shrinkToFit="false"/>
      <protection locked="true" hidden="false"/>
    </xf>
    <xf numFmtId="168" fontId="17" fillId="2" borderId="2" xfId="15" applyFont="true" applyBorder="true" applyAlignment="true" applyProtection="true">
      <alignment horizontal="center" vertical="center" textRotation="0" wrapText="false" indent="0" shrinkToFit="false"/>
      <protection locked="true" hidden="false"/>
    </xf>
    <xf numFmtId="171" fontId="17" fillId="0" borderId="2" xfId="15" applyFont="true" applyBorder="true" applyAlignment="true" applyProtection="true">
      <alignment horizontal="general" vertical="center" textRotation="0" wrapText="false" indent="0" shrinkToFit="false"/>
      <protection locked="true" hidden="false"/>
    </xf>
    <xf numFmtId="169" fontId="17" fillId="0" borderId="0" xfId="0" applyFont="true" applyBorder="false" applyAlignment="true" applyProtection="false">
      <alignment horizontal="center" vertical="center" textRotation="0" wrapText="true" indent="0" shrinkToFit="false"/>
      <protection locked="true" hidden="false"/>
    </xf>
    <xf numFmtId="167" fontId="17" fillId="0" borderId="2" xfId="15" applyFont="true" applyBorder="true" applyAlignment="true" applyProtection="true">
      <alignment horizontal="general" vertical="bottom" textRotation="0" wrapText="fals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9" fontId="17" fillId="0" borderId="0" xfId="0" applyFont="true" applyBorder="false" applyAlignment="true" applyProtection="false">
      <alignment horizontal="center" vertical="center" textRotation="0" wrapText="false" indent="0" shrinkToFit="false"/>
      <protection locked="true" hidden="false"/>
    </xf>
    <xf numFmtId="169" fontId="17" fillId="0" borderId="0" xfId="15" applyFont="true" applyBorder="true" applyAlignment="true" applyProtection="true">
      <alignment horizontal="center" vertical="center" textRotation="0" wrapText="false" indent="0" shrinkToFit="false"/>
      <protection locked="true" hidden="false"/>
    </xf>
    <xf numFmtId="169" fontId="17" fillId="2" borderId="0" xfId="15" applyFont="true" applyBorder="true" applyAlignment="true" applyProtection="true">
      <alignment horizontal="center" vertical="center" textRotation="0" wrapText="false" indent="0" shrinkToFit="false"/>
      <protection locked="true" hidden="false"/>
    </xf>
    <xf numFmtId="167" fontId="17" fillId="0" borderId="0" xfId="15" applyFont="true" applyBorder="true" applyAlignment="true" applyProtection="true">
      <alignment horizontal="general" vertical="center" textRotation="0" wrapText="false" indent="0" shrinkToFit="false"/>
      <protection locked="true" hidden="false"/>
    </xf>
    <xf numFmtId="169" fontId="17" fillId="2" borderId="0" xfId="0" applyFont="true" applyBorder="false" applyAlignment="false" applyProtection="false">
      <alignment horizontal="general" vertical="bottom" textRotation="0" wrapText="false" indent="0" shrinkToFit="false"/>
      <protection locked="true" hidden="false"/>
    </xf>
    <xf numFmtId="167" fontId="22" fillId="0" borderId="0" xfId="15" applyFont="true" applyBorder="true" applyAlignment="true" applyProtection="true">
      <alignment horizontal="general" vertical="bottom" textRotation="0" wrapText="false" indent="0" shrinkToFit="false"/>
      <protection locked="true" hidden="false"/>
    </xf>
    <xf numFmtId="168" fontId="22" fillId="0" borderId="0" xfId="15" applyFont="true" applyBorder="true" applyAlignment="true" applyProtection="true">
      <alignment horizontal="general" vertical="bottom" textRotation="0" wrapText="false" indent="0" shrinkToFit="false"/>
      <protection locked="true" hidden="false"/>
    </xf>
    <xf numFmtId="167" fontId="22" fillId="0" borderId="0" xfId="15" applyFont="true" applyBorder="true" applyAlignment="true" applyProtection="true">
      <alignment horizontal="center" vertical="bottom" textRotation="0" wrapText="false" indent="0" shrinkToFit="false"/>
      <protection locked="true" hidden="false"/>
    </xf>
    <xf numFmtId="167" fontId="23" fillId="0" borderId="0" xfId="15" applyFont="true" applyBorder="true" applyAlignment="true" applyProtection="true">
      <alignment horizontal="general" vertical="bottom" textRotation="0" wrapText="false" indent="0" shrinkToFit="false"/>
      <protection locked="true" hidden="false"/>
    </xf>
    <xf numFmtId="167" fontId="23" fillId="2" borderId="0" xfId="15" applyFont="true" applyBorder="true" applyAlignment="true" applyProtection="true">
      <alignment horizontal="general" vertical="bottom"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24"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73" fontId="16" fillId="0" borderId="2" xfId="0" applyFont="true" applyBorder="true" applyAlignment="true" applyProtection="false">
      <alignment horizontal="center" vertical="center" textRotation="0" wrapText="true" indent="0" shrinkToFit="false"/>
      <protection locked="true" hidden="false"/>
    </xf>
    <xf numFmtId="164" fontId="16" fillId="0" borderId="2" xfId="0" applyFont="true" applyBorder="true" applyAlignment="true" applyProtection="false">
      <alignment horizontal="center" vertical="center" textRotation="0" wrapText="true" indent="0" shrinkToFit="false"/>
      <protection locked="true" hidden="false"/>
    </xf>
    <xf numFmtId="164" fontId="16" fillId="0" borderId="3" xfId="0" applyFont="true" applyBorder="true" applyAlignment="true" applyProtection="false">
      <alignment horizontal="left" vertical="center" textRotation="0" wrapText="false" indent="0" shrinkToFit="false"/>
      <protection locked="true" hidden="false"/>
    </xf>
    <xf numFmtId="164" fontId="16" fillId="0" borderId="3" xfId="0" applyFont="true" applyBorder="true" applyAlignment="true" applyProtection="false">
      <alignment horizontal="center" vertical="center" textRotation="0" wrapText="false" indent="0" shrinkToFit="false"/>
      <protection locked="true" hidden="false"/>
    </xf>
    <xf numFmtId="164" fontId="16" fillId="0" borderId="3" xfId="0" applyFont="true" applyBorder="true" applyAlignment="true" applyProtection="false">
      <alignment horizontal="general" vertical="center" textRotation="0" wrapText="false" indent="0" shrinkToFit="false"/>
      <protection locked="true" hidden="false"/>
    </xf>
    <xf numFmtId="164" fontId="16" fillId="0" borderId="2" xfId="0" applyFont="true" applyBorder="true" applyAlignment="true" applyProtection="false">
      <alignment horizontal="center" vertical="center" textRotation="0" wrapText="false" indent="0" shrinkToFit="false"/>
      <protection locked="true" hidden="false"/>
    </xf>
    <xf numFmtId="164" fontId="16" fillId="0" borderId="18" xfId="0" applyFont="true" applyBorder="true" applyAlignment="true" applyProtection="false">
      <alignment horizontal="center" vertical="center" textRotation="0" wrapText="false" indent="0" shrinkToFit="false"/>
      <protection locked="true" hidden="false"/>
    </xf>
    <xf numFmtId="164" fontId="16" fillId="2" borderId="18" xfId="0" applyFont="true" applyBorder="true" applyAlignment="true" applyProtection="false">
      <alignment horizontal="center" vertical="center" textRotation="0" wrapText="false" indent="0" shrinkToFit="false"/>
      <protection locked="true" hidden="false"/>
    </xf>
    <xf numFmtId="164" fontId="25" fillId="0" borderId="18" xfId="0" applyFont="true" applyBorder="true" applyAlignment="true" applyProtection="false">
      <alignment horizontal="center" vertical="center" textRotation="0" wrapText="true" indent="0" shrinkToFit="false"/>
      <protection locked="true" hidden="false"/>
    </xf>
    <xf numFmtId="164" fontId="16" fillId="0" borderId="2" xfId="0" applyFont="true" applyBorder="true" applyAlignment="true" applyProtection="false">
      <alignment horizontal="center" vertical="bottom" textRotation="0" wrapText="false" indent="0" shrinkToFit="false"/>
      <protection locked="true" hidden="false"/>
    </xf>
    <xf numFmtId="164" fontId="16" fillId="0" borderId="2" xfId="0" applyFont="true" applyBorder="true" applyAlignment="true" applyProtection="false">
      <alignment horizontal="left" vertical="bottom" textRotation="0" wrapText="false" indent="0" shrinkToFit="false"/>
      <protection locked="true" hidden="false"/>
    </xf>
    <xf numFmtId="168" fontId="16" fillId="0" borderId="2" xfId="0" applyFont="true" applyBorder="true" applyAlignment="true" applyProtection="false">
      <alignment horizontal="center" vertical="bottom" textRotation="0" wrapText="false" indent="0" shrinkToFit="false"/>
      <protection locked="true" hidden="false"/>
    </xf>
    <xf numFmtId="167" fontId="16" fillId="0" borderId="2" xfId="15" applyFont="true" applyBorder="true" applyAlignment="true" applyProtection="true">
      <alignment horizontal="right" vertical="bottom" textRotation="0" wrapText="false" indent="0" shrinkToFit="false"/>
      <protection locked="true" hidden="false"/>
    </xf>
    <xf numFmtId="168" fontId="16" fillId="0" borderId="2" xfId="0" applyFont="true" applyBorder="true" applyAlignment="true" applyProtection="false">
      <alignment horizontal="right" vertical="bottom" textRotation="0" wrapText="false" indent="0" shrinkToFit="false"/>
      <protection locked="true" hidden="false"/>
    </xf>
    <xf numFmtId="173" fontId="16" fillId="0" borderId="2" xfId="0" applyFont="true" applyBorder="true" applyAlignment="true" applyProtection="false">
      <alignment horizontal="general" vertical="bottom" textRotation="0" wrapText="true" indent="0" shrinkToFit="false"/>
      <protection locked="true" hidden="false"/>
    </xf>
    <xf numFmtId="168" fontId="16" fillId="0" borderId="2" xfId="15" applyFont="true" applyBorder="true" applyAlignment="true" applyProtection="true">
      <alignment horizontal="right" vertical="bottom" textRotation="0" wrapText="false" indent="0" shrinkToFit="false"/>
      <protection locked="true" hidden="false"/>
    </xf>
    <xf numFmtId="168" fontId="16" fillId="2" borderId="2" xfId="15" applyFont="true" applyBorder="true" applyAlignment="true" applyProtection="true">
      <alignment horizontal="right" vertical="bottom" textRotation="0" wrapText="false" indent="0" shrinkToFit="false"/>
      <protection locked="true" hidden="false"/>
    </xf>
    <xf numFmtId="168" fontId="16" fillId="0" borderId="0" xfId="0" applyFont="true" applyBorder="false" applyAlignment="false" applyProtection="false">
      <alignment horizontal="general" vertical="bottom" textRotation="0" wrapText="false" indent="0" shrinkToFit="false"/>
      <protection locked="true" hidden="false"/>
    </xf>
    <xf numFmtId="167" fontId="15" fillId="2" borderId="0" xfId="15" applyFont="true" applyBorder="true" applyAlignment="true" applyProtection="true">
      <alignment horizontal="left" vertical="bottom" textRotation="0" wrapText="false" indent="0" shrinkToFit="false"/>
      <protection locked="true" hidden="false"/>
    </xf>
    <xf numFmtId="167" fontId="15" fillId="0" borderId="0" xfId="15" applyFont="true" applyBorder="true" applyAlignment="true" applyProtection="true">
      <alignment horizontal="left" vertical="bottom" textRotation="0" wrapText="false" indent="0" shrinkToFit="false"/>
      <protection locked="true" hidden="false"/>
    </xf>
    <xf numFmtId="168" fontId="6" fillId="2" borderId="0" xfId="15" applyFont="true" applyBorder="true" applyAlignment="true" applyProtection="true">
      <alignment horizontal="general" vertical="bottom" textRotation="0" wrapText="false" indent="0" shrinkToFit="false"/>
      <protection locked="true" hidden="false"/>
    </xf>
    <xf numFmtId="168" fontId="11" fillId="2" borderId="0" xfId="15" applyFont="true" applyBorder="true" applyAlignment="true" applyProtection="true">
      <alignment horizontal="general" vertical="bottom" textRotation="0" wrapText="false" indent="0" shrinkToFit="false"/>
      <protection locked="true" hidden="false"/>
    </xf>
    <xf numFmtId="164" fontId="26" fillId="0" borderId="0" xfId="0" applyFont="true" applyBorder="false" applyAlignment="true" applyProtection="false">
      <alignment horizontal="general" vertical="center"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27" fillId="0" borderId="0" xfId="0" applyFont="true" applyBorder="false" applyAlignment="true" applyProtection="false">
      <alignment horizontal="center" vertical="bottom" textRotation="0" wrapText="false" indent="0" shrinkToFit="false"/>
      <protection locked="true" hidden="false"/>
    </xf>
    <xf numFmtId="164" fontId="27" fillId="2" borderId="0" xfId="0" applyFont="true" applyBorder="false" applyAlignment="false" applyProtection="false">
      <alignment horizontal="general" vertical="bottom" textRotation="0" wrapText="false" indent="0" shrinkToFit="false"/>
      <protection locked="true" hidden="false"/>
    </xf>
    <xf numFmtId="170" fontId="27"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9" fillId="2"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center" vertical="bottom" textRotation="0" wrapText="false" indent="0" shrinkToFit="false"/>
      <protection locked="true" hidden="false"/>
    </xf>
    <xf numFmtId="164" fontId="27" fillId="0" borderId="5" xfId="0" applyFont="true" applyBorder="true" applyAlignment="false" applyProtection="false">
      <alignment horizontal="general" vertical="bottom" textRotation="0" wrapText="false" indent="0" shrinkToFit="false"/>
      <protection locked="true" hidden="false"/>
    </xf>
    <xf numFmtId="164" fontId="27" fillId="0" borderId="5" xfId="0" applyFont="true" applyBorder="true" applyAlignment="true" applyProtection="false">
      <alignment horizontal="center" vertical="bottom" textRotation="0" wrapText="false" indent="0" shrinkToFit="false"/>
      <protection locked="true" hidden="false"/>
    </xf>
    <xf numFmtId="164" fontId="27" fillId="0" borderId="2" xfId="0" applyFont="true" applyBorder="true" applyAlignment="true" applyProtection="false">
      <alignment horizontal="center" vertical="center" textRotation="0" wrapText="false" indent="0" shrinkToFit="false"/>
      <protection locked="true" hidden="false"/>
    </xf>
    <xf numFmtId="164" fontId="27" fillId="0" borderId="2" xfId="0" applyFont="true" applyBorder="true" applyAlignment="true" applyProtection="false">
      <alignment horizontal="center" vertical="center" textRotation="0" wrapText="true" indent="0" shrinkToFit="false"/>
      <protection locked="true" hidden="false"/>
    </xf>
    <xf numFmtId="164" fontId="27" fillId="0" borderId="2" xfId="0" applyFont="true" applyBorder="true" applyAlignment="true" applyProtection="false">
      <alignment horizontal="center" vertical="bottom" textRotation="0" wrapText="false" indent="0" shrinkToFit="false"/>
      <protection locked="true" hidden="false"/>
    </xf>
    <xf numFmtId="164" fontId="27" fillId="0" borderId="18" xfId="0" applyFont="true" applyBorder="true" applyAlignment="false" applyProtection="false">
      <alignment horizontal="general" vertical="bottom" textRotation="0" wrapText="false" indent="0" shrinkToFit="false"/>
      <protection locked="true" hidden="false"/>
    </xf>
    <xf numFmtId="164" fontId="27" fillId="0" borderId="18" xfId="0" applyFont="true" applyBorder="true" applyAlignment="true" applyProtection="false">
      <alignment horizontal="center" vertical="bottom" textRotation="0" wrapText="false" indent="0" shrinkToFit="false"/>
      <protection locked="true" hidden="false"/>
    </xf>
    <xf numFmtId="164" fontId="27" fillId="2" borderId="2" xfId="0" applyFont="true" applyBorder="true" applyAlignment="true" applyProtection="false">
      <alignment horizontal="center" vertical="center" textRotation="0" wrapText="false" indent="0" shrinkToFit="false"/>
      <protection locked="true" hidden="false"/>
    </xf>
    <xf numFmtId="170" fontId="27" fillId="0" borderId="2" xfId="0" applyFont="true" applyBorder="true" applyAlignment="true" applyProtection="false">
      <alignment horizontal="center" vertical="center" textRotation="0" wrapText="true" indent="0" shrinkToFit="false"/>
      <protection locked="true" hidden="false"/>
    </xf>
    <xf numFmtId="164" fontId="27" fillId="2" borderId="2" xfId="0" applyFont="true" applyBorder="true" applyAlignment="true" applyProtection="false">
      <alignment horizontal="center" vertical="bottom" textRotation="0" wrapText="false" indent="0" shrinkToFit="false"/>
      <protection locked="true" hidden="false"/>
    </xf>
    <xf numFmtId="170" fontId="27" fillId="0" borderId="2" xfId="0" applyFont="true" applyBorder="true" applyAlignment="true" applyProtection="false">
      <alignment horizontal="center" vertical="bottom" textRotation="0" wrapText="false" indent="0" shrinkToFit="false"/>
      <protection locked="true" hidden="false"/>
    </xf>
    <xf numFmtId="164" fontId="9" fillId="0" borderId="2" xfId="0" applyFont="true" applyBorder="true" applyAlignment="true" applyProtection="false">
      <alignment horizontal="center" vertical="bottom" textRotation="0" wrapText="false" indent="0" shrinkToFit="false"/>
      <protection locked="true" hidden="false"/>
    </xf>
    <xf numFmtId="164" fontId="9" fillId="0" borderId="2" xfId="0" applyFont="true" applyBorder="true" applyAlignment="true" applyProtection="false">
      <alignment horizontal="left" vertical="bottom" textRotation="0" wrapText="true" indent="0" shrinkToFit="false"/>
      <protection locked="true" hidden="false"/>
    </xf>
    <xf numFmtId="170" fontId="9" fillId="2" borderId="2" xfId="0" applyFont="true" applyBorder="true" applyAlignment="false" applyProtection="false">
      <alignment horizontal="general" vertical="bottom" textRotation="0" wrapText="false" indent="0" shrinkToFit="false"/>
      <protection locked="true" hidden="false"/>
    </xf>
    <xf numFmtId="170" fontId="9" fillId="0" borderId="2" xfId="0" applyFont="true" applyBorder="true" applyAlignment="false" applyProtection="false">
      <alignment horizontal="general" vertical="bottom" textRotation="0" wrapText="false" indent="0" shrinkToFit="false"/>
      <protection locked="true" hidden="false"/>
    </xf>
    <xf numFmtId="164" fontId="27" fillId="0" borderId="2" xfId="0" applyFont="true" applyBorder="true" applyAlignment="false" applyProtection="false">
      <alignment horizontal="general" vertical="bottom" textRotation="0" wrapText="false" indent="0" shrinkToFit="false"/>
      <protection locked="true" hidden="false"/>
    </xf>
    <xf numFmtId="170" fontId="27" fillId="2" borderId="2" xfId="0" applyFont="true" applyBorder="true" applyAlignment="false" applyProtection="false">
      <alignment horizontal="general" vertical="bottom" textRotation="0" wrapText="false" indent="0" shrinkToFit="false"/>
      <protection locked="true" hidden="false"/>
    </xf>
    <xf numFmtId="170" fontId="27" fillId="0" borderId="2" xfId="0" applyFont="true" applyBorder="true" applyAlignment="false" applyProtection="false">
      <alignment horizontal="general" vertical="bottom" textRotation="0" wrapText="false" indent="0" shrinkToFit="false"/>
      <protection locked="true" hidden="false"/>
    </xf>
    <xf numFmtId="170" fontId="17" fillId="2" borderId="2" xfId="0" applyFont="true" applyBorder="true" applyAlignment="false" applyProtection="false">
      <alignment horizontal="general" vertical="bottom" textRotation="0" wrapText="false" indent="0" shrinkToFit="false"/>
      <protection locked="true" hidden="false"/>
    </xf>
    <xf numFmtId="164" fontId="17" fillId="0" borderId="2" xfId="0" applyFont="true" applyBorder="true" applyAlignment="false" applyProtection="false">
      <alignment horizontal="general" vertical="bottom" textRotation="0" wrapText="false" indent="0" shrinkToFit="false"/>
      <protection locked="true" hidden="false"/>
    </xf>
    <xf numFmtId="164" fontId="17" fillId="0" borderId="2" xfId="0" applyFont="true" applyBorder="true" applyAlignment="true" applyProtection="false">
      <alignment horizontal="center" vertical="bottom" textRotation="0" wrapText="false" indent="0" shrinkToFit="false"/>
      <protection locked="true" hidden="false"/>
    </xf>
    <xf numFmtId="170" fontId="17" fillId="0" borderId="2" xfId="0" applyFont="true" applyBorder="true" applyAlignment="false" applyProtection="false">
      <alignment horizontal="general" vertical="bottom" textRotation="0" wrapText="false" indent="0" shrinkToFit="false"/>
      <protection locked="true" hidden="false"/>
    </xf>
    <xf numFmtId="164" fontId="27" fillId="0" borderId="2" xfId="0" applyFont="true" applyBorder="true" applyAlignment="true" applyProtection="false">
      <alignment horizontal="left" vertical="bottom" textRotation="0" wrapText="true" indent="0" shrinkToFit="false"/>
      <protection locked="true" hidden="false"/>
    </xf>
    <xf numFmtId="164" fontId="8" fillId="2" borderId="2" xfId="0" applyFont="true" applyBorder="true" applyAlignment="true" applyProtection="false">
      <alignment horizontal="center"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70" fontId="8" fillId="2" borderId="2" xfId="0" applyFont="true" applyBorder="true" applyAlignment="false" applyProtection="false">
      <alignment horizontal="general" vertical="bottom" textRotation="0" wrapText="false" indent="0" shrinkToFit="false"/>
      <protection locked="true" hidden="false"/>
    </xf>
    <xf numFmtId="170" fontId="8" fillId="0" borderId="2" xfId="0" applyFont="true" applyBorder="true" applyAlignment="false" applyProtection="false">
      <alignment horizontal="general" vertical="bottom" textRotation="0" wrapText="false" indent="0" shrinkToFit="false"/>
      <protection locked="true" hidden="false"/>
    </xf>
    <xf numFmtId="164" fontId="17" fillId="2" borderId="2" xfId="0" applyFont="true" applyBorder="true" applyAlignment="false" applyProtection="false">
      <alignment horizontal="general" vertical="bottom" textRotation="0" wrapText="false" indent="0" shrinkToFit="false"/>
      <protection locked="true" hidden="false"/>
    </xf>
    <xf numFmtId="164" fontId="17" fillId="2" borderId="2" xfId="0" applyFont="true" applyBorder="true" applyAlignment="true" applyProtection="false">
      <alignment horizontal="center" vertical="bottom" textRotation="0" wrapText="false" indent="0" shrinkToFit="false"/>
      <protection locked="true" hidden="false"/>
    </xf>
    <xf numFmtId="164" fontId="17" fillId="2" borderId="2" xfId="0" applyFont="true" applyBorder="true" applyAlignment="true" applyProtection="false">
      <alignment horizontal="general" vertical="bottom" textRotation="0" wrapText="true" indent="0" shrinkToFit="false"/>
      <protection locked="true" hidden="false"/>
    </xf>
    <xf numFmtId="164" fontId="17" fillId="2" borderId="2" xfId="0" applyFont="true" applyBorder="true" applyAlignment="true" applyProtection="false">
      <alignment horizontal="general" vertical="top" textRotation="0" wrapText="false" indent="0" shrinkToFit="false"/>
      <protection locked="true" hidden="false"/>
    </xf>
    <xf numFmtId="164" fontId="17" fillId="2" borderId="2" xfId="0" applyFont="true" applyBorder="true" applyAlignment="true" applyProtection="false">
      <alignment horizontal="center" vertical="top" textRotation="0" wrapText="false" indent="0" shrinkToFit="false"/>
      <protection locked="true" hidden="false"/>
    </xf>
    <xf numFmtId="164" fontId="17" fillId="2" borderId="5" xfId="0" applyFont="true" applyBorder="true" applyAlignment="true" applyProtection="false">
      <alignment horizontal="general" vertical="top" textRotation="0" wrapText="true" indent="0" shrinkToFit="false"/>
      <protection locked="true" hidden="false"/>
    </xf>
    <xf numFmtId="174" fontId="17" fillId="2" borderId="5" xfId="0" applyFont="true" applyBorder="true" applyAlignment="true" applyProtection="false">
      <alignment horizontal="center" vertical="top" textRotation="0" wrapText="false" indent="0" shrinkToFit="false"/>
      <protection locked="true" hidden="false"/>
    </xf>
    <xf numFmtId="170" fontId="17" fillId="2" borderId="5" xfId="0" applyFont="true" applyBorder="true" applyAlignment="true" applyProtection="false">
      <alignment horizontal="general" vertical="top" textRotation="0" wrapText="false" indent="0" shrinkToFit="false"/>
      <protection locked="true" hidden="false"/>
    </xf>
    <xf numFmtId="170" fontId="17" fillId="0" borderId="5" xfId="0" applyFont="true" applyBorder="true" applyAlignment="true" applyProtection="false">
      <alignment horizontal="general" vertical="top" textRotation="0" wrapText="false" indent="0" shrinkToFit="false"/>
      <protection locked="true" hidden="false"/>
    </xf>
    <xf numFmtId="164" fontId="17" fillId="2" borderId="3" xfId="0" applyFont="true" applyBorder="true" applyAlignment="true" applyProtection="false">
      <alignment horizontal="center" vertical="bottom" textRotation="0" wrapText="false" indent="0" shrinkToFit="false"/>
      <protection locked="true" hidden="false"/>
    </xf>
    <xf numFmtId="164" fontId="17" fillId="2" borderId="6" xfId="0" applyFont="true" applyBorder="true" applyAlignment="true" applyProtection="false">
      <alignment horizontal="left" vertical="center" textRotation="0" wrapText="true" indent="0" shrinkToFit="false"/>
      <protection locked="true" hidden="false"/>
    </xf>
    <xf numFmtId="174" fontId="17" fillId="2" borderId="5" xfId="0" applyFont="true" applyBorder="true" applyAlignment="true" applyProtection="false">
      <alignment horizontal="center" vertical="center" textRotation="0" wrapText="false" indent="0" shrinkToFit="false"/>
      <protection locked="true" hidden="false"/>
    </xf>
    <xf numFmtId="170" fontId="17" fillId="2" borderId="7" xfId="0" applyFont="true" applyBorder="true" applyAlignment="false" applyProtection="false">
      <alignment horizontal="general" vertical="bottom" textRotation="0" wrapText="false" indent="0" shrinkToFit="false"/>
      <protection locked="true" hidden="false"/>
    </xf>
    <xf numFmtId="170" fontId="17" fillId="2" borderId="5" xfId="0" applyFont="true" applyBorder="true" applyAlignment="false" applyProtection="false">
      <alignment horizontal="general" vertical="bottom" textRotation="0" wrapText="false" indent="0" shrinkToFit="false"/>
      <protection locked="true" hidden="false"/>
    </xf>
    <xf numFmtId="170" fontId="17" fillId="0" borderId="5" xfId="0" applyFont="true" applyBorder="true" applyAlignment="false" applyProtection="false">
      <alignment horizontal="general" vertical="bottom" textRotation="0" wrapText="false" indent="0" shrinkToFit="false"/>
      <protection locked="true" hidden="false"/>
    </xf>
    <xf numFmtId="164" fontId="17" fillId="2" borderId="6" xfId="0" applyFont="true" applyBorder="true" applyAlignment="true" applyProtection="false">
      <alignment horizontal="center" vertical="bottom" textRotation="0" wrapText="false" indent="0" shrinkToFit="false"/>
      <protection locked="true" hidden="false"/>
    </xf>
    <xf numFmtId="164" fontId="17" fillId="2" borderId="9" xfId="0" applyFont="true" applyBorder="true" applyAlignment="true" applyProtection="false">
      <alignment horizontal="right" vertical="bottom" textRotation="0" wrapText="true" indent="0" shrinkToFit="false"/>
      <protection locked="true" hidden="false"/>
    </xf>
    <xf numFmtId="174" fontId="17" fillId="2" borderId="17" xfId="0" applyFont="true" applyBorder="true" applyAlignment="true" applyProtection="false">
      <alignment horizontal="center" vertical="bottom" textRotation="0" wrapText="false" indent="0" shrinkToFit="false"/>
      <protection locked="true" hidden="false"/>
    </xf>
    <xf numFmtId="170" fontId="17" fillId="2" borderId="0" xfId="0" applyFont="true" applyBorder="false" applyAlignment="false" applyProtection="false">
      <alignment horizontal="general" vertical="bottom" textRotation="0" wrapText="false" indent="0" shrinkToFit="false"/>
      <protection locked="true" hidden="false"/>
    </xf>
    <xf numFmtId="170" fontId="17" fillId="2" borderId="17" xfId="0" applyFont="true" applyBorder="true" applyAlignment="false" applyProtection="false">
      <alignment horizontal="general" vertical="bottom" textRotation="0" wrapText="false" indent="0" shrinkToFit="false"/>
      <protection locked="true" hidden="false"/>
    </xf>
    <xf numFmtId="170" fontId="17" fillId="0" borderId="0" xfId="0" applyFont="true" applyBorder="false" applyAlignment="false" applyProtection="false">
      <alignment horizontal="general" vertical="bottom" textRotation="0" wrapText="false" indent="0" shrinkToFit="false"/>
      <protection locked="true" hidden="false"/>
    </xf>
    <xf numFmtId="170" fontId="17" fillId="2" borderId="10" xfId="0" applyFont="true" applyBorder="true" applyAlignment="false" applyProtection="false">
      <alignment horizontal="general" vertical="bottom" textRotation="0" wrapText="false" indent="0" shrinkToFit="false"/>
      <protection locked="true" hidden="false"/>
    </xf>
    <xf numFmtId="164" fontId="17" fillId="2" borderId="2" xfId="0" applyFont="true" applyBorder="true" applyAlignment="true" applyProtection="false">
      <alignment horizontal="general" vertical="top" textRotation="0" wrapText="true" indent="0" shrinkToFit="false"/>
      <protection locked="true" hidden="false"/>
    </xf>
    <xf numFmtId="164" fontId="17" fillId="2" borderId="0" xfId="0" applyFont="true" applyBorder="false" applyAlignment="true" applyProtection="false">
      <alignment horizontal="center" vertical="bottom" textRotation="0" wrapText="false" indent="0" shrinkToFit="false"/>
      <protection locked="true" hidden="false"/>
    </xf>
    <xf numFmtId="164" fontId="17" fillId="2" borderId="6" xfId="0" applyFont="true" applyBorder="true" applyAlignment="true" applyProtection="false">
      <alignment horizontal="general" vertical="top" textRotation="0" wrapText="true" indent="0" shrinkToFit="false"/>
      <protection locked="true" hidden="false"/>
    </xf>
    <xf numFmtId="164" fontId="27" fillId="0" borderId="5" xfId="0" applyFont="true" applyBorder="true" applyAlignment="true" applyProtection="false">
      <alignment horizontal="right" vertical="bottom" textRotation="0" wrapText="false" indent="0" shrinkToFit="false"/>
      <protection locked="true" hidden="false"/>
    </xf>
    <xf numFmtId="164" fontId="17" fillId="2" borderId="9" xfId="0" applyFont="true" applyBorder="true" applyAlignment="true" applyProtection="false">
      <alignment horizontal="right" vertical="top" textRotation="0" wrapText="true" indent="0" shrinkToFit="false"/>
      <protection locked="true" hidden="false"/>
    </xf>
    <xf numFmtId="164" fontId="27" fillId="0" borderId="17" xfId="0" applyFont="true" applyBorder="true" applyAlignment="true" applyProtection="false">
      <alignment horizontal="right" vertical="bottom" textRotation="0" wrapText="false" indent="0" shrinkToFit="false"/>
      <protection locked="true" hidden="false"/>
    </xf>
    <xf numFmtId="170" fontId="17" fillId="0" borderId="17" xfId="0" applyFont="true" applyBorder="true" applyAlignment="false" applyProtection="false">
      <alignment horizontal="general" vertical="bottom" textRotation="0" wrapText="false" indent="0" shrinkToFit="false"/>
      <protection locked="true" hidden="false"/>
    </xf>
    <xf numFmtId="164" fontId="27" fillId="0" borderId="17" xfId="0" applyFont="true" applyBorder="true" applyAlignment="true" applyProtection="false">
      <alignment horizontal="center" vertical="bottom" textRotation="0" wrapText="false" indent="0" shrinkToFit="false"/>
      <protection locked="true" hidden="false"/>
    </xf>
    <xf numFmtId="164" fontId="27" fillId="2" borderId="17" xfId="0" applyFont="true" applyBorder="true" applyAlignment="false" applyProtection="false">
      <alignment horizontal="general" vertical="bottom" textRotation="0" wrapText="false" indent="0" shrinkToFit="false"/>
      <protection locked="true" hidden="false"/>
    </xf>
    <xf numFmtId="164" fontId="17" fillId="2" borderId="11" xfId="0" applyFont="true" applyBorder="true" applyAlignment="true" applyProtection="false">
      <alignment horizontal="right" vertical="top" textRotation="0" wrapText="true" indent="0" shrinkToFit="false"/>
      <protection locked="true" hidden="false"/>
    </xf>
    <xf numFmtId="170" fontId="17" fillId="2" borderId="18" xfId="0" applyFont="true" applyBorder="true" applyAlignment="false" applyProtection="false">
      <alignment horizontal="general" vertical="bottom" textRotation="0" wrapText="false" indent="0" shrinkToFit="false"/>
      <protection locked="true" hidden="false"/>
    </xf>
    <xf numFmtId="170" fontId="17" fillId="2" borderId="12" xfId="0" applyFont="true" applyBorder="true" applyAlignment="false" applyProtection="false">
      <alignment horizontal="general" vertical="bottom" textRotation="0" wrapText="false" indent="0" shrinkToFit="false"/>
      <protection locked="true" hidden="false"/>
    </xf>
    <xf numFmtId="170" fontId="17" fillId="0" borderId="18" xfId="0" applyFont="true" applyBorder="true" applyAlignment="false" applyProtection="false">
      <alignment horizontal="general" vertical="bottom" textRotation="0" wrapText="false" indent="0" shrinkToFit="false"/>
      <protection locked="true" hidden="false"/>
    </xf>
    <xf numFmtId="170" fontId="17" fillId="2" borderId="1" xfId="0" applyFont="true" applyBorder="true" applyAlignment="false" applyProtection="false">
      <alignment horizontal="general" vertical="bottom" textRotation="0" wrapText="false" indent="0" shrinkToFit="false"/>
      <protection locked="true" hidden="false"/>
    </xf>
    <xf numFmtId="164" fontId="17" fillId="2" borderId="18" xfId="0" applyFont="true" applyBorder="true" applyAlignment="true" applyProtection="false">
      <alignment horizontal="general" vertical="top" textRotation="0" wrapText="true" indent="0" shrinkToFit="false"/>
      <protection locked="true" hidden="false"/>
    </xf>
    <xf numFmtId="164" fontId="8" fillId="2" borderId="18" xfId="0" applyFont="true" applyBorder="true" applyAlignment="true" applyProtection="false">
      <alignment horizontal="center" vertical="bottom" textRotation="0" wrapText="false" indent="0" shrinkToFit="false"/>
      <protection locked="true" hidden="false"/>
    </xf>
    <xf numFmtId="170" fontId="8" fillId="2" borderId="18" xfId="0" applyFont="true" applyBorder="true" applyAlignment="false" applyProtection="false">
      <alignment horizontal="general" vertical="bottom" textRotation="0" wrapText="false" indent="0" shrinkToFit="false"/>
      <protection locked="true" hidden="false"/>
    </xf>
    <xf numFmtId="170" fontId="8" fillId="0" borderId="18" xfId="0" applyFont="true" applyBorder="true" applyAlignment="false" applyProtection="false">
      <alignment horizontal="general" vertical="bottom" textRotation="0" wrapText="false" indent="0" shrinkToFit="false"/>
      <protection locked="true" hidden="false"/>
    </xf>
    <xf numFmtId="164" fontId="17" fillId="2" borderId="5" xfId="0" applyFont="true" applyBorder="true" applyAlignment="true" applyProtection="false">
      <alignment horizontal="general" vertical="bottom" textRotation="0" wrapText="true" indent="0" shrinkToFit="false"/>
      <protection locked="true" hidden="false"/>
    </xf>
    <xf numFmtId="174" fontId="17" fillId="2" borderId="2" xfId="0" applyFont="true" applyBorder="true" applyAlignment="true" applyProtection="false">
      <alignment horizontal="center" vertical="top" textRotation="0" wrapText="false" indent="0" shrinkToFit="false"/>
      <protection locked="true" hidden="false"/>
    </xf>
    <xf numFmtId="170" fontId="17" fillId="2" borderId="2" xfId="0" applyFont="true" applyBorder="true" applyAlignment="true" applyProtection="false">
      <alignment horizontal="right" vertical="center" textRotation="0" wrapText="false" indent="0" shrinkToFit="false"/>
      <protection locked="true" hidden="false"/>
    </xf>
    <xf numFmtId="170" fontId="17" fillId="0" borderId="2" xfId="0" applyFont="true" applyBorder="true" applyAlignment="true" applyProtection="false">
      <alignment horizontal="right" vertical="center" textRotation="0" wrapText="false" indent="0" shrinkToFit="false"/>
      <protection locked="true" hidden="false"/>
    </xf>
    <xf numFmtId="164" fontId="17" fillId="2" borderId="5" xfId="0" applyFont="true" applyBorder="true" applyAlignment="true" applyProtection="false">
      <alignment horizontal="left" vertical="bottom" textRotation="0" wrapText="true" indent="0" shrinkToFit="false"/>
      <protection locked="true" hidden="false"/>
    </xf>
    <xf numFmtId="174" fontId="17" fillId="2" borderId="18" xfId="0" applyFont="true" applyBorder="true" applyAlignment="true" applyProtection="false">
      <alignment horizontal="center" vertical="center" textRotation="0" wrapText="false" indent="0" shrinkToFit="false"/>
      <protection locked="true" hidden="false"/>
    </xf>
    <xf numFmtId="170" fontId="17" fillId="2" borderId="2" xfId="0" applyFont="true" applyBorder="true" applyAlignment="true" applyProtection="false">
      <alignment horizontal="general" vertical="center" textRotation="0" wrapText="false" indent="0" shrinkToFit="false"/>
      <protection locked="true" hidden="false"/>
    </xf>
    <xf numFmtId="170" fontId="17" fillId="0" borderId="2" xfId="0" applyFont="true" applyBorder="true" applyAlignment="true" applyProtection="false">
      <alignment horizontal="general" vertical="center" textRotation="0" wrapText="false" indent="0" shrinkToFit="false"/>
      <protection locked="true" hidden="false"/>
    </xf>
    <xf numFmtId="164" fontId="8" fillId="2" borderId="5" xfId="0" applyFont="true" applyBorder="true" applyAlignment="false" applyProtection="false">
      <alignment horizontal="general" vertical="bottom" textRotation="0" wrapText="false" indent="0" shrinkToFit="false"/>
      <protection locked="true" hidden="false"/>
    </xf>
    <xf numFmtId="164" fontId="17" fillId="2" borderId="5" xfId="0" applyFont="true" applyBorder="true" applyAlignment="true" applyProtection="false">
      <alignment horizontal="center" vertical="bottom" textRotation="0" wrapText="false" indent="0" shrinkToFit="false"/>
      <protection locked="true" hidden="false"/>
    </xf>
    <xf numFmtId="170" fontId="17" fillId="2" borderId="5" xfId="0" applyFont="true" applyBorder="true" applyAlignment="true" applyProtection="false">
      <alignment horizontal="general" vertical="center" textRotation="0" wrapText="false" indent="0" shrinkToFit="false"/>
      <protection locked="true" hidden="false"/>
    </xf>
    <xf numFmtId="170" fontId="17" fillId="0" borderId="5" xfId="0" applyFont="true" applyBorder="true" applyAlignment="true" applyProtection="false">
      <alignment horizontal="general" vertical="center" textRotation="0" wrapText="false" indent="0" shrinkToFit="false"/>
      <protection locked="true" hidden="false"/>
    </xf>
    <xf numFmtId="164" fontId="17" fillId="2" borderId="6" xfId="0" applyFont="true" applyBorder="true" applyAlignment="true" applyProtection="false">
      <alignment horizontal="general" vertical="bottom" textRotation="0" wrapText="true" indent="0" shrinkToFit="false"/>
      <protection locked="true" hidden="false"/>
    </xf>
    <xf numFmtId="174" fontId="17" fillId="2" borderId="6" xfId="0" applyFont="true" applyBorder="true" applyAlignment="true" applyProtection="false">
      <alignment horizontal="center" vertical="center" textRotation="0" wrapText="false" indent="0" shrinkToFit="false"/>
      <protection locked="true" hidden="false"/>
    </xf>
    <xf numFmtId="170" fontId="17" fillId="2" borderId="7" xfId="0" applyFont="true" applyBorder="true" applyAlignment="true" applyProtection="false">
      <alignment horizontal="general" vertical="center" textRotation="0" wrapText="false" indent="0" shrinkToFit="false"/>
      <protection locked="true" hidden="false"/>
    </xf>
    <xf numFmtId="170" fontId="17" fillId="2" borderId="8" xfId="0" applyFont="true" applyBorder="true" applyAlignment="true" applyProtection="false">
      <alignment horizontal="general" vertical="center" textRotation="0" wrapText="false" indent="0" shrinkToFit="false"/>
      <protection locked="true" hidden="false"/>
    </xf>
    <xf numFmtId="164" fontId="27" fillId="0" borderId="11" xfId="0" applyFont="true" applyBorder="true" applyAlignment="true" applyProtection="false">
      <alignment horizontal="right" vertical="bottom" textRotation="0" wrapText="false" indent="0" shrinkToFit="false"/>
      <protection locked="true" hidden="false"/>
    </xf>
    <xf numFmtId="164" fontId="27" fillId="0" borderId="11" xfId="0" applyFont="true" applyBorder="true" applyAlignment="true" applyProtection="false">
      <alignment horizontal="center" vertical="bottom" textRotation="0" wrapText="false" indent="0" shrinkToFit="false"/>
      <protection locked="true" hidden="false"/>
    </xf>
    <xf numFmtId="164" fontId="27" fillId="2" borderId="18" xfId="0" applyFont="true" applyBorder="true" applyAlignment="false" applyProtection="false">
      <alignment horizontal="general" vertical="bottom" textRotation="0" wrapText="false" indent="0" shrinkToFit="false"/>
      <protection locked="true" hidden="false"/>
    </xf>
    <xf numFmtId="168" fontId="27" fillId="0" borderId="1" xfId="15" applyFont="true" applyBorder="true" applyAlignment="true" applyProtection="true">
      <alignment horizontal="general" vertical="bottom" textRotation="0" wrapText="false" indent="0" shrinkToFit="false"/>
      <protection locked="true" hidden="false"/>
    </xf>
    <xf numFmtId="170" fontId="27" fillId="0" borderId="18" xfId="0" applyFont="tru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17" fillId="2" borderId="1" xfId="0" applyFont="true" applyBorder="true" applyAlignment="true" applyProtection="false">
      <alignment horizontal="left" vertical="bottom" textRotation="0" wrapText="true" indent="0" shrinkToFit="false"/>
      <protection locked="true" hidden="false"/>
    </xf>
    <xf numFmtId="174" fontId="17" fillId="2" borderId="17" xfId="0" applyFont="true" applyBorder="true" applyAlignment="true" applyProtection="false">
      <alignment horizontal="center" vertical="center" textRotation="0" wrapText="false" indent="0" shrinkToFit="false"/>
      <protection locked="true" hidden="false"/>
    </xf>
    <xf numFmtId="164" fontId="17" fillId="2" borderId="5" xfId="0" applyFont="true" applyBorder="true" applyAlignment="false" applyProtection="false">
      <alignment horizontal="general" vertical="bottom" textRotation="0" wrapText="false" indent="0" shrinkToFit="false"/>
      <protection locked="true" hidden="false"/>
    </xf>
    <xf numFmtId="164" fontId="27" fillId="0" borderId="7" xfId="0" applyFont="true" applyBorder="true" applyAlignment="true" applyProtection="false">
      <alignment horizontal="left" vertical="bottom" textRotation="0" wrapText="true" indent="0" shrinkToFit="false"/>
      <protection locked="true" hidden="false"/>
    </xf>
    <xf numFmtId="164" fontId="9" fillId="2" borderId="18" xfId="0" applyFont="true" applyBorder="true" applyAlignment="true" applyProtection="false">
      <alignment horizontal="general" vertical="center" textRotation="0" wrapText="false" indent="0" shrinkToFit="false"/>
      <protection locked="true" hidden="false"/>
    </xf>
    <xf numFmtId="164" fontId="27" fillId="0" borderId="1" xfId="0" applyFont="true" applyBorder="true" applyAlignment="true" applyProtection="false">
      <alignment horizontal="right" vertical="bottom" textRotation="0" wrapText="true" indent="0" shrinkToFit="false"/>
      <protection locked="true" hidden="false"/>
    </xf>
    <xf numFmtId="168" fontId="27" fillId="2" borderId="1" xfId="15" applyFont="true" applyBorder="true" applyAlignment="true" applyProtection="true">
      <alignment horizontal="right" vertical="bottom" textRotation="0" wrapText="false" indent="0" shrinkToFit="false"/>
      <protection locked="true" hidden="false"/>
    </xf>
    <xf numFmtId="164" fontId="27" fillId="0" borderId="1" xfId="0" applyFont="true" applyBorder="true" applyAlignment="false" applyProtection="false">
      <alignment horizontal="general" vertical="bottom" textRotation="0" wrapText="false" indent="0" shrinkToFit="false"/>
      <protection locked="true" hidden="false"/>
    </xf>
    <xf numFmtId="164" fontId="17" fillId="2" borderId="18" xfId="0" applyFont="true" applyBorder="true" applyAlignment="false" applyProtection="false">
      <alignment horizontal="general" vertical="bottom" textRotation="0" wrapText="false" indent="0" shrinkToFit="false"/>
      <protection locked="true" hidden="false"/>
    </xf>
    <xf numFmtId="164" fontId="17" fillId="2" borderId="18" xfId="0" applyFont="true" applyBorder="true" applyAlignment="true" applyProtection="false">
      <alignment horizontal="center" vertical="bottom" textRotation="0" wrapText="false" indent="0" shrinkToFit="false"/>
      <protection locked="true" hidden="false"/>
    </xf>
    <xf numFmtId="174" fontId="17" fillId="2" borderId="2" xfId="0" applyFont="true" applyBorder="true" applyAlignment="true" applyProtection="false">
      <alignment horizontal="center" vertical="bottom" textRotation="0" wrapText="false" indent="0" shrinkToFit="false"/>
      <protection locked="true" hidden="false"/>
    </xf>
    <xf numFmtId="164" fontId="8" fillId="2" borderId="2" xfId="0" applyFont="true" applyBorder="true" applyAlignment="true" applyProtection="false">
      <alignment horizontal="general" vertical="bottom" textRotation="0" wrapText="true" indent="0" shrinkToFit="false"/>
      <protection locked="true" hidden="false"/>
    </xf>
    <xf numFmtId="164" fontId="8" fillId="2" borderId="3" xfId="0" applyFont="true" applyBorder="true" applyAlignment="true" applyProtection="false">
      <alignment horizontal="center" vertical="bottom" textRotation="0" wrapText="false" indent="0" shrinkToFit="false"/>
      <protection locked="true" hidden="false"/>
    </xf>
    <xf numFmtId="164" fontId="17" fillId="2" borderId="19" xfId="0" applyFont="true" applyBorder="true" applyAlignment="true" applyProtection="false">
      <alignment horizontal="left" vertical="top" textRotation="0" wrapText="true" indent="0" shrinkToFit="false"/>
      <protection locked="true" hidden="false"/>
    </xf>
    <xf numFmtId="170" fontId="17" fillId="2" borderId="8" xfId="0" applyFont="true" applyBorder="true" applyAlignment="false" applyProtection="false">
      <alignment horizontal="general" vertical="bottom" textRotation="0" wrapText="false" indent="0" shrinkToFit="false"/>
      <protection locked="true" hidden="false"/>
    </xf>
    <xf numFmtId="164" fontId="8" fillId="2" borderId="6" xfId="0" applyFont="true" applyBorder="true" applyAlignment="false" applyProtection="false">
      <alignment horizontal="general" vertical="bottom" textRotation="0" wrapText="false" indent="0" shrinkToFit="false"/>
      <protection locked="true" hidden="false"/>
    </xf>
    <xf numFmtId="164" fontId="8" fillId="2" borderId="5" xfId="0" applyFont="true" applyBorder="true" applyAlignment="true" applyProtection="false">
      <alignment horizontal="center" vertical="bottom" textRotation="0" wrapText="false" indent="0" shrinkToFit="false"/>
      <protection locked="true" hidden="false"/>
    </xf>
    <xf numFmtId="164" fontId="17" fillId="2" borderId="8" xfId="0" applyFont="true" applyBorder="true" applyAlignment="true" applyProtection="false">
      <alignment horizontal="left" vertical="top" textRotation="0" wrapText="true" indent="0" shrinkToFit="false"/>
      <protection locked="true" hidden="false"/>
    </xf>
    <xf numFmtId="164" fontId="8" fillId="2" borderId="0" xfId="0" applyFont="true" applyBorder="false" applyAlignment="false" applyProtection="false">
      <alignment horizontal="general" vertical="bottom" textRotation="0" wrapText="false" indent="0" shrinkToFit="false"/>
      <protection locked="true" hidden="false"/>
    </xf>
    <xf numFmtId="164" fontId="17" fillId="2" borderId="12" xfId="0" applyFont="true" applyBorder="true" applyAlignment="true" applyProtection="false">
      <alignment horizontal="right" vertical="top" textRotation="0" wrapText="true" indent="0" shrinkToFit="false"/>
      <protection locked="true" hidden="false"/>
    </xf>
    <xf numFmtId="164" fontId="17" fillId="2" borderId="18" xfId="0" applyFont="true" applyBorder="true" applyAlignment="true" applyProtection="false">
      <alignment horizontal="general" vertical="bottom" textRotation="0" wrapText="true" indent="0" shrinkToFit="false"/>
      <protection locked="true" hidden="false"/>
    </xf>
    <xf numFmtId="164" fontId="9" fillId="2" borderId="3" xfId="0" applyFont="true" applyBorder="true" applyAlignment="true" applyProtection="false">
      <alignment horizontal="general" vertical="center" textRotation="0" wrapText="false" indent="0" shrinkToFit="false"/>
      <protection locked="true" hidden="false"/>
    </xf>
    <xf numFmtId="170" fontId="17" fillId="0" borderId="7" xfId="0" applyFont="true" applyBorder="true" applyAlignment="false" applyProtection="false">
      <alignment horizontal="general" vertical="bottom" textRotation="0" wrapText="false" indent="0" shrinkToFit="false"/>
      <protection locked="true" hidden="false"/>
    </xf>
    <xf numFmtId="164" fontId="8" fillId="2" borderId="6" xfId="0" applyFont="true" applyBorder="true" applyAlignment="true" applyProtection="false">
      <alignment horizontal="left" vertical="bottom" textRotation="0" wrapText="true" indent="0" shrinkToFit="false"/>
      <protection locked="true" hidden="false"/>
    </xf>
    <xf numFmtId="174" fontId="8" fillId="2" borderId="5" xfId="0" applyFont="true" applyBorder="true" applyAlignment="true" applyProtection="false">
      <alignment horizontal="center" vertical="bottom" textRotation="0" wrapText="false" indent="0" shrinkToFit="false"/>
      <protection locked="true" hidden="false"/>
    </xf>
    <xf numFmtId="170" fontId="8" fillId="2" borderId="5" xfId="0" applyFont="true" applyBorder="true" applyAlignment="false" applyProtection="false">
      <alignment horizontal="general" vertical="bottom" textRotation="0" wrapText="false" indent="0" shrinkToFit="false"/>
      <protection locked="true" hidden="false"/>
    </xf>
    <xf numFmtId="170" fontId="8" fillId="0" borderId="5" xfId="0" applyFont="true" applyBorder="true" applyAlignment="false" applyProtection="false">
      <alignment horizontal="general" vertical="bottom" textRotation="0" wrapText="false" indent="0" shrinkToFit="false"/>
      <protection locked="true" hidden="false"/>
    </xf>
    <xf numFmtId="164" fontId="27" fillId="0" borderId="6" xfId="0" applyFont="true" applyBorder="true" applyAlignment="true" applyProtection="false">
      <alignment horizontal="left" vertical="bottom" textRotation="0" wrapText="false" indent="0" shrinkToFit="false"/>
      <protection locked="true" hidden="false"/>
    </xf>
    <xf numFmtId="164" fontId="27" fillId="0" borderId="11" xfId="0" applyFont="true" applyBorder="true" applyAlignment="true" applyProtection="false">
      <alignment horizontal="right" vertical="bottom" textRotation="0" wrapText="true" indent="0" shrinkToFit="false"/>
      <protection locked="true" hidden="false"/>
    </xf>
    <xf numFmtId="170" fontId="9" fillId="0" borderId="2" xfId="0" applyFont="true" applyBorder="true" applyAlignment="true" applyProtection="false">
      <alignment horizontal="general" vertical="bottom" textRotation="0" wrapText="true" indent="0" shrinkToFit="false"/>
      <protection locked="true" hidden="false"/>
    </xf>
    <xf numFmtId="164" fontId="9" fillId="0" borderId="18" xfId="0" applyFont="true" applyBorder="true" applyAlignment="true" applyProtection="false">
      <alignment horizontal="general" vertical="bottom" textRotation="0" wrapText="true" indent="0" shrinkToFit="false"/>
      <protection locked="true" hidden="false"/>
    </xf>
    <xf numFmtId="164" fontId="9" fillId="0" borderId="18" xfId="0" applyFont="true" applyBorder="true" applyAlignment="true" applyProtection="false">
      <alignment horizontal="center" vertical="bottom" textRotation="0" wrapText="false" indent="0" shrinkToFit="false"/>
      <protection locked="true" hidden="false"/>
    </xf>
    <xf numFmtId="164" fontId="9" fillId="2" borderId="18" xfId="0" applyFont="true" applyBorder="true" applyAlignment="false" applyProtection="false">
      <alignment horizontal="general" vertical="bottom" textRotation="0" wrapText="false" indent="0" shrinkToFit="false"/>
      <protection locked="true" hidden="false"/>
    </xf>
    <xf numFmtId="164" fontId="9" fillId="0" borderId="18" xfId="0" applyFont="true" applyBorder="true" applyAlignment="false" applyProtection="false">
      <alignment horizontal="general" vertical="bottom" textRotation="0" wrapText="false" indent="0" shrinkToFit="false"/>
      <protection locked="true" hidden="false"/>
    </xf>
    <xf numFmtId="164" fontId="27" fillId="2" borderId="2" xfId="0" applyFont="true" applyBorder="true" applyAlignment="false" applyProtection="false">
      <alignment horizontal="general" vertical="bottom" textRotation="0" wrapText="false" indent="0" shrinkToFit="false"/>
      <protection locked="true" hidden="false"/>
    </xf>
    <xf numFmtId="168" fontId="15" fillId="2" borderId="0" xfId="15"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false">
      <alignment horizontal="left" vertical="bottom" textRotation="0" wrapText="false" indent="0" shrinkToFit="false"/>
      <protection locked="true" hidden="false"/>
    </xf>
    <xf numFmtId="164" fontId="24" fillId="0" borderId="0" xfId="0" applyFont="true" applyBorder="true" applyAlignment="true" applyProtection="false">
      <alignment horizontal="center"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16" fillId="0" borderId="2" xfId="0" applyFont="true" applyBorder="true" applyAlignment="true" applyProtection="false">
      <alignment horizontal="center" vertical="bottom"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16" fillId="0" borderId="18" xfId="0" applyFont="true" applyBorder="true" applyAlignment="true" applyProtection="false">
      <alignment horizontal="left" vertical="center" textRotation="0" wrapText="true" indent="0" shrinkToFit="false"/>
      <protection locked="true" hidden="false"/>
    </xf>
    <xf numFmtId="174" fontId="26" fillId="0" borderId="18" xfId="0" applyFont="true" applyBorder="true" applyAlignment="true" applyProtection="false">
      <alignment horizontal="center" vertical="center" textRotation="0" wrapText="false" indent="0" shrinkToFit="false"/>
      <protection locked="true" hidden="false"/>
    </xf>
    <xf numFmtId="170" fontId="16" fillId="0" borderId="18" xfId="0" applyFont="true" applyBorder="true" applyAlignment="true" applyProtection="false">
      <alignment horizontal="center" vertical="center" textRotation="0" wrapText="false" indent="0" shrinkToFit="false"/>
      <protection locked="true" hidden="false"/>
    </xf>
    <xf numFmtId="164" fontId="16" fillId="0" borderId="2" xfId="0" applyFont="true" applyBorder="true" applyAlignment="true" applyProtection="false">
      <alignment horizontal="general" vertical="center" textRotation="0" wrapText="true" indent="0" shrinkToFit="false"/>
      <protection locked="true" hidden="false"/>
    </xf>
    <xf numFmtId="174" fontId="26" fillId="0" borderId="2" xfId="0" applyFont="true" applyBorder="true" applyAlignment="true" applyProtection="false">
      <alignment horizontal="center" vertical="center" textRotation="0" wrapText="false" indent="0" shrinkToFit="false"/>
      <protection locked="true" hidden="false"/>
    </xf>
    <xf numFmtId="170" fontId="16" fillId="0" borderId="2" xfId="0" applyFont="true" applyBorder="true" applyAlignment="true" applyProtection="false">
      <alignment horizontal="center" vertical="center" textRotation="0" wrapText="false" indent="0" shrinkToFit="false"/>
      <protection locked="true" hidden="false"/>
    </xf>
    <xf numFmtId="168" fontId="16" fillId="0" borderId="2" xfId="15" applyFont="true" applyBorder="true" applyAlignment="true" applyProtection="true">
      <alignment horizontal="center" vertical="center" textRotation="0" wrapText="false" indent="0" shrinkToFit="false"/>
      <protection locked="true" hidden="false"/>
    </xf>
    <xf numFmtId="169" fontId="16" fillId="0" borderId="2" xfId="15" applyFont="true" applyBorder="true" applyAlignment="true" applyProtection="true">
      <alignment horizontal="center" vertical="center" textRotation="0" wrapText="false" indent="0" shrinkToFit="false"/>
      <protection locked="true" hidden="false"/>
    </xf>
    <xf numFmtId="171" fontId="16" fillId="0" borderId="2" xfId="15" applyFont="true" applyBorder="true" applyAlignment="true" applyProtection="true">
      <alignment horizontal="center" vertical="center" textRotation="0" wrapText="false" indent="0" shrinkToFit="false"/>
      <protection locked="true" hidden="false"/>
    </xf>
    <xf numFmtId="164" fontId="15" fillId="0" borderId="2" xfId="0" applyFont="true" applyBorder="true" applyAlignment="true" applyProtection="false">
      <alignment horizontal="center" vertical="center" textRotation="0" wrapText="false" indent="0" shrinkToFit="false"/>
      <protection locked="true" hidden="false"/>
    </xf>
    <xf numFmtId="164" fontId="15" fillId="0" borderId="2" xfId="0" applyFont="true" applyBorder="true" applyAlignment="false" applyProtection="false">
      <alignment horizontal="general" vertical="bottom" textRotation="0" wrapText="false" indent="0" shrinkToFit="false"/>
      <protection locked="true" hidden="false"/>
    </xf>
    <xf numFmtId="164" fontId="28" fillId="0" borderId="5" xfId="0" applyFont="true" applyBorder="true" applyAlignment="true" applyProtection="false">
      <alignment horizontal="center" vertical="center" textRotation="0" wrapText="false" indent="0" shrinkToFit="false"/>
      <protection locked="true" hidden="false"/>
    </xf>
    <xf numFmtId="164" fontId="15" fillId="0" borderId="5" xfId="0" applyFont="true" applyBorder="true" applyAlignment="true" applyProtection="false">
      <alignment horizontal="center" vertical="center" textRotation="0" wrapText="false" indent="0" shrinkToFit="false"/>
      <protection locked="true" hidden="false"/>
    </xf>
    <xf numFmtId="170" fontId="15" fillId="0" borderId="5" xfId="0" applyFont="true" applyBorder="true" applyAlignment="true" applyProtection="false">
      <alignment horizontal="center" vertical="center" textRotation="0" wrapText="false" indent="0" shrinkToFit="false"/>
      <protection locked="true" hidden="false"/>
    </xf>
    <xf numFmtId="164" fontId="16" fillId="0" borderId="3" xfId="0" applyFont="true" applyBorder="true" applyAlignment="true" applyProtection="false">
      <alignment horizontal="center" vertical="center" textRotation="0" wrapText="true" indent="0" shrinkToFit="false"/>
      <protection locked="true" hidden="false"/>
    </xf>
    <xf numFmtId="164" fontId="16" fillId="0" borderId="18" xfId="0" applyFont="true" applyBorder="true" applyAlignment="true" applyProtection="false">
      <alignment horizontal="general" vertical="center" textRotation="0" wrapText="true" indent="0" shrinkToFit="false"/>
      <protection locked="true" hidden="false"/>
    </xf>
    <xf numFmtId="164" fontId="15" fillId="0" borderId="17" xfId="0" applyFont="true" applyBorder="true" applyAlignment="false" applyProtection="false">
      <alignment horizontal="general" vertical="bottom" textRotation="0" wrapText="false" indent="0" shrinkToFit="false"/>
      <protection locked="true" hidden="false"/>
    </xf>
    <xf numFmtId="164" fontId="29" fillId="0" borderId="2" xfId="0" applyFont="true" applyBorder="true" applyAlignment="true" applyProtection="false">
      <alignment horizontal="center" vertical="center" textRotation="0" wrapText="false" indent="0" shrinkToFit="false"/>
      <protection locked="true" hidden="false"/>
    </xf>
    <xf numFmtId="170" fontId="15" fillId="0" borderId="2" xfId="0" applyFont="true" applyBorder="true" applyAlignment="true" applyProtection="false">
      <alignment horizontal="center" vertical="center" textRotation="0" wrapText="fals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64" fontId="15" fillId="0" borderId="2" xfId="0" applyFont="true" applyBorder="true" applyAlignment="true" applyProtection="false">
      <alignment horizontal="center" vertical="bottom" textRotation="0" wrapText="true" indent="0" shrinkToFit="false"/>
      <protection locked="true" hidden="false"/>
    </xf>
    <xf numFmtId="164" fontId="15" fillId="0" borderId="2" xfId="0" applyFont="true" applyBorder="true" applyAlignment="true" applyProtection="false">
      <alignment horizontal="general" vertical="bottom" textRotation="0" wrapText="true" indent="0" shrinkToFit="false"/>
      <protection locked="true" hidden="false"/>
    </xf>
    <xf numFmtId="169" fontId="15" fillId="2" borderId="2" xfId="15" applyFont="true" applyBorder="true" applyAlignment="true" applyProtection="true">
      <alignment horizontal="center" vertical="center" textRotation="0" wrapText="false" indent="0" shrinkToFit="false"/>
      <protection locked="true" hidden="false"/>
    </xf>
    <xf numFmtId="170" fontId="15" fillId="2" borderId="2" xfId="0" applyFont="true" applyBorder="true" applyAlignment="true" applyProtection="false">
      <alignment horizontal="center" vertical="center" textRotation="0" wrapText="false" indent="0" shrinkToFit="false"/>
      <protection locked="true" hidden="false"/>
    </xf>
    <xf numFmtId="164" fontId="16" fillId="0" borderId="2" xfId="0" applyFont="true" applyBorder="true" applyAlignment="false" applyProtection="false">
      <alignment horizontal="general" vertical="bottom" textRotation="0" wrapText="false" indent="0" shrinkToFit="false"/>
      <protection locked="true" hidden="false"/>
    </xf>
    <xf numFmtId="169" fontId="16" fillId="0" borderId="2" xfId="0" applyFont="true" applyBorder="true" applyAlignment="true" applyProtection="false">
      <alignment horizontal="center" vertical="bottom" textRotation="0" wrapText="false" indent="0" shrinkToFit="false"/>
      <protection locked="true" hidden="false"/>
    </xf>
    <xf numFmtId="170" fontId="16" fillId="0" borderId="2" xfId="0" applyFont="true" applyBorder="true" applyAlignment="true" applyProtection="false">
      <alignment horizontal="center" vertical="bottom" textRotation="0" wrapText="false" indent="0" shrinkToFit="false"/>
      <protection locked="true" hidden="false"/>
    </xf>
    <xf numFmtId="164" fontId="30" fillId="0" borderId="0" xfId="0" applyFont="true" applyBorder="false" applyAlignment="fals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center" vertical="bottom" textRotation="0" wrapText="false" indent="0" shrinkToFit="false"/>
      <protection locked="true" hidden="false"/>
    </xf>
    <xf numFmtId="164" fontId="31" fillId="0" borderId="0" xfId="0" applyFont="true" applyBorder="false" applyAlignment="false" applyProtection="false">
      <alignment horizontal="general" vertical="bottom" textRotation="0" wrapText="false" indent="0" shrinkToFit="false"/>
      <protection locked="true" hidden="false"/>
    </xf>
  </cellXfs>
  <cellStyles count="11">
    <cellStyle name="Normal" xfId="0" builtinId="0"/>
    <cellStyle name="Comma" xfId="15" builtinId="3"/>
    <cellStyle name="Comma [0]" xfId="16" builtinId="6"/>
    <cellStyle name="Currency" xfId="17" builtinId="4"/>
    <cellStyle name="Currency [0]" xfId="18" builtinId="7"/>
    <cellStyle name="Percent" xfId="19" builtinId="5"/>
    <cellStyle name="Comma 2" xfId="20"/>
    <cellStyle name="Normal 2" xfId="21"/>
    <cellStyle name="Normal 3" xfId="22"/>
    <cellStyle name="Normal 4" xfId="23"/>
    <cellStyle name="Virgulă 2" xfId="24"/>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15</xdr:col>
      <xdr:colOff>0</xdr:colOff>
      <xdr:row>0</xdr:row>
      <xdr:rowOff>0</xdr:rowOff>
    </xdr:from>
    <xdr:to>
      <xdr:col>22</xdr:col>
      <xdr:colOff>123840</xdr:colOff>
      <xdr:row>49</xdr:row>
      <xdr:rowOff>161640</xdr:rowOff>
    </xdr:to>
    <xdr:pic>
      <xdr:nvPicPr>
        <xdr:cNvPr id="0" name="Object 1" descr=""/>
        <xdr:cNvPicPr/>
      </xdr:nvPicPr>
      <xdr:blipFill>
        <a:blip r:embed="rId1"/>
        <a:stretch/>
      </xdr:blipFill>
      <xdr:spPr>
        <a:xfrm>
          <a:off x="10027440" y="0"/>
          <a:ext cx="5806440" cy="10105920"/>
        </a:xfrm>
        <a:prstGeom prst="rect">
          <a:avLst/>
        </a:prstGeom>
        <a:ln w="0">
          <a:solidFill>
            <a:srgbClr val="000000"/>
          </a:solidFill>
        </a:ln>
      </xdr:spPr>
    </xdr:pic>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N586"/>
  <sheetViews>
    <sheetView showFormulas="false" showGridLines="true" showRowColHeaders="true" showZeros="true" rightToLeft="false" tabSelected="false" showOutlineSymbols="true" defaultGridColor="true" view="normal" topLeftCell="B1" colorId="64" zoomScale="136" zoomScaleNormal="136" zoomScalePageLayoutView="100" workbookViewId="0">
      <selection pane="topLeft" activeCell="O66" activeCellId="0" sqref="O66"/>
    </sheetView>
  </sheetViews>
  <sheetFormatPr defaultColWidth="9.12109375" defaultRowHeight="12" zeroHeight="false" outlineLevelRow="0" outlineLevelCol="0"/>
  <cols>
    <col collapsed="false" customWidth="true" hidden="true" outlineLevel="0" max="1" min="1" style="1" width="1.44"/>
    <col collapsed="false" customWidth="true" hidden="false" outlineLevel="0" max="2" min="2" style="1" width="0.33"/>
    <col collapsed="false" customWidth="true" hidden="false" outlineLevel="0" max="3" min="3" style="2" width="3.66"/>
    <col collapsed="false" customWidth="true" hidden="false" outlineLevel="0" max="4" min="4" style="1" width="2"/>
    <col collapsed="false" customWidth="true" hidden="false" outlineLevel="0" max="5" min="5" style="1" width="3.45"/>
    <col collapsed="false" customWidth="true" hidden="false" outlineLevel="0" max="6" min="6" style="1" width="33.89"/>
    <col collapsed="false" customWidth="true" hidden="false" outlineLevel="0" max="7" min="7" style="2" width="3.66"/>
    <col collapsed="false" customWidth="true" hidden="false" outlineLevel="0" max="8" min="8" style="2" width="7.88"/>
    <col collapsed="false" customWidth="true" hidden="false" outlineLevel="0" max="9" min="9" style="2" width="7.56"/>
    <col collapsed="false" customWidth="true" hidden="false" outlineLevel="0" max="10" min="10" style="1" width="8.67"/>
    <col collapsed="false" customWidth="true" hidden="false" outlineLevel="0" max="11" min="11" style="2" width="7.56"/>
    <col collapsed="false" customWidth="true" hidden="false" outlineLevel="0" max="12" min="12" style="2" width="7.67"/>
    <col collapsed="false" customWidth="true" hidden="false" outlineLevel="0" max="13" min="13" style="1" width="7.88"/>
    <col collapsed="false" customWidth="true" hidden="false" outlineLevel="0" max="14" min="14" style="1" width="7.44"/>
    <col collapsed="false" customWidth="false" hidden="false" outlineLevel="0" max="1024" min="15" style="1" width="9.11"/>
  </cols>
  <sheetData>
    <row r="1" customFormat="false" ht="12" hidden="false" customHeight="false" outlineLevel="0" collapsed="false">
      <c r="A1" s="3"/>
      <c r="B1" s="3"/>
      <c r="C1" s="4"/>
      <c r="D1" s="3"/>
      <c r="E1" s="3"/>
      <c r="F1" s="3"/>
      <c r="G1" s="4"/>
      <c r="H1" s="4" t="s">
        <v>0</v>
      </c>
      <c r="I1" s="4"/>
      <c r="J1" s="3"/>
      <c r="K1" s="4"/>
      <c r="L1" s="4"/>
      <c r="M1" s="3"/>
      <c r="N1" s="3"/>
    </row>
    <row r="2" customFormat="false" ht="13.5" hidden="false" customHeight="false" outlineLevel="0" collapsed="false">
      <c r="A2" s="3"/>
      <c r="B2" s="5"/>
      <c r="C2" s="5" t="s">
        <v>1</v>
      </c>
      <c r="D2" s="5"/>
      <c r="E2" s="5"/>
      <c r="F2" s="3"/>
      <c r="G2" s="4"/>
      <c r="H2" s="4"/>
      <c r="I2" s="6" t="s">
        <v>2</v>
      </c>
      <c r="J2" s="7"/>
      <c r="K2" s="6"/>
      <c r="L2" s="8"/>
      <c r="M2" s="9"/>
    </row>
    <row r="3" customFormat="false" ht="12.75" hidden="false" customHeight="false" outlineLevel="0" collapsed="false">
      <c r="A3" s="3"/>
      <c r="B3" s="5" t="s">
        <v>3</v>
      </c>
      <c r="C3" s="5"/>
      <c r="D3" s="5"/>
      <c r="E3" s="5"/>
      <c r="F3" s="3"/>
      <c r="G3" s="4"/>
      <c r="H3" s="4"/>
      <c r="I3" s="4"/>
      <c r="J3" s="3"/>
      <c r="K3" s="4"/>
      <c r="L3" s="4"/>
      <c r="M3" s="3"/>
      <c r="N3" s="3"/>
    </row>
    <row r="4" customFormat="false" ht="12.75" hidden="false" customHeight="false" outlineLevel="0" collapsed="false">
      <c r="A4" s="3"/>
      <c r="B4" s="5"/>
      <c r="C4" s="5" t="s">
        <v>4</v>
      </c>
      <c r="D4" s="5"/>
      <c r="E4" s="5"/>
      <c r="F4" s="3"/>
      <c r="G4" s="4"/>
      <c r="H4" s="4"/>
      <c r="I4" s="4"/>
      <c r="J4" s="3"/>
      <c r="K4" s="4"/>
      <c r="L4" s="4"/>
      <c r="M4" s="3"/>
      <c r="N4" s="3"/>
    </row>
    <row r="5" customFormat="false" ht="12" hidden="false" customHeight="false" outlineLevel="0" collapsed="false">
      <c r="A5" s="3"/>
      <c r="B5" s="10"/>
      <c r="C5" s="11"/>
      <c r="D5" s="10"/>
      <c r="E5" s="10"/>
      <c r="F5" s="3"/>
      <c r="G5" s="4"/>
      <c r="H5" s="4"/>
      <c r="I5" s="4"/>
      <c r="J5" s="3"/>
      <c r="K5" s="12"/>
      <c r="L5" s="12"/>
      <c r="M5" s="12"/>
      <c r="N5" s="12"/>
    </row>
    <row r="6" customFormat="false" ht="12" hidden="false" customHeight="false" outlineLevel="0" collapsed="false">
      <c r="A6" s="3"/>
      <c r="B6" s="10"/>
      <c r="C6" s="11"/>
      <c r="D6" s="10"/>
      <c r="E6" s="10"/>
      <c r="F6" s="3"/>
      <c r="G6" s="4"/>
      <c r="H6" s="4"/>
      <c r="I6" s="4"/>
      <c r="J6" s="3"/>
      <c r="K6" s="4"/>
      <c r="L6" s="4"/>
      <c r="M6" s="13"/>
      <c r="N6" s="13"/>
    </row>
    <row r="7" customFormat="false" ht="12" hidden="false" customHeight="false" outlineLevel="0" collapsed="false">
      <c r="A7" s="3"/>
      <c r="B7" s="14" t="s">
        <v>5</v>
      </c>
      <c r="C7" s="14"/>
      <c r="D7" s="14"/>
      <c r="E7" s="14"/>
      <c r="F7" s="14"/>
      <c r="G7" s="14"/>
      <c r="H7" s="14"/>
      <c r="I7" s="14"/>
      <c r="J7" s="14"/>
      <c r="K7" s="14"/>
      <c r="L7" s="14"/>
      <c r="M7" s="14"/>
      <c r="N7" s="14"/>
    </row>
    <row r="8" customFormat="false" ht="12" hidden="false" customHeight="false" outlineLevel="0" collapsed="false">
      <c r="A8" s="3"/>
      <c r="B8" s="14" t="s">
        <v>6</v>
      </c>
      <c r="C8" s="14"/>
      <c r="D8" s="14"/>
      <c r="E8" s="14"/>
      <c r="F8" s="14"/>
      <c r="G8" s="14"/>
      <c r="H8" s="14"/>
      <c r="I8" s="14"/>
      <c r="J8" s="14"/>
      <c r="K8" s="14"/>
      <c r="L8" s="14"/>
      <c r="M8" s="14"/>
      <c r="N8" s="14"/>
    </row>
    <row r="9" customFormat="false" ht="1.5" hidden="false" customHeight="true" outlineLevel="0" collapsed="false">
      <c r="A9" s="3"/>
      <c r="B9" s="15"/>
      <c r="C9" s="15"/>
      <c r="D9" s="15"/>
      <c r="E9" s="15"/>
      <c r="F9" s="15"/>
      <c r="G9" s="16"/>
      <c r="H9" s="16"/>
      <c r="I9" s="16"/>
      <c r="J9" s="14"/>
      <c r="K9" s="16"/>
      <c r="L9" s="16"/>
      <c r="M9" s="17" t="s">
        <v>7</v>
      </c>
      <c r="N9" s="17"/>
    </row>
    <row r="10" customFormat="false" ht="15" hidden="false" customHeight="true" outlineLevel="0" collapsed="false">
      <c r="A10" s="3"/>
      <c r="B10" s="18"/>
      <c r="C10" s="18"/>
      <c r="D10" s="18"/>
      <c r="E10" s="19" t="s">
        <v>8</v>
      </c>
      <c r="F10" s="19"/>
      <c r="G10" s="20" t="s">
        <v>9</v>
      </c>
      <c r="H10" s="20" t="s">
        <v>10</v>
      </c>
      <c r="I10" s="20" t="s">
        <v>11</v>
      </c>
      <c r="J10" s="21" t="s">
        <v>12</v>
      </c>
      <c r="K10" s="20" t="s">
        <v>13</v>
      </c>
      <c r="L10" s="20" t="s">
        <v>14</v>
      </c>
      <c r="M10" s="19" t="s">
        <v>12</v>
      </c>
      <c r="N10" s="19"/>
    </row>
    <row r="11" customFormat="false" ht="38.25" hidden="false" customHeight="true" outlineLevel="0" collapsed="false">
      <c r="A11" s="3"/>
      <c r="B11" s="18"/>
      <c r="C11" s="18"/>
      <c r="D11" s="18"/>
      <c r="E11" s="19"/>
      <c r="F11" s="19"/>
      <c r="G11" s="20"/>
      <c r="H11" s="20"/>
      <c r="I11" s="20"/>
      <c r="J11" s="21" t="s">
        <v>15</v>
      </c>
      <c r="K11" s="20"/>
      <c r="L11" s="20"/>
      <c r="M11" s="21" t="s">
        <v>16</v>
      </c>
      <c r="N11" s="21" t="s">
        <v>17</v>
      </c>
    </row>
    <row r="12" customFormat="false" ht="12" hidden="false" customHeight="false" outlineLevel="0" collapsed="false">
      <c r="A12" s="3"/>
      <c r="B12" s="22" t="n">
        <v>0</v>
      </c>
      <c r="C12" s="23" t="n">
        <f aca="false">B12+1</f>
        <v>1</v>
      </c>
      <c r="D12" s="23"/>
      <c r="E12" s="24" t="n">
        <v>2</v>
      </c>
      <c r="F12" s="24"/>
      <c r="G12" s="25" t="n">
        <v>3</v>
      </c>
      <c r="H12" s="26" t="n">
        <v>4</v>
      </c>
      <c r="I12" s="27" t="n">
        <v>5</v>
      </c>
      <c r="J12" s="27" t="n">
        <v>6</v>
      </c>
      <c r="K12" s="27" t="n">
        <v>7</v>
      </c>
      <c r="L12" s="27" t="n">
        <f aca="false">K12+1</f>
        <v>8</v>
      </c>
      <c r="M12" s="27" t="n">
        <v>9</v>
      </c>
      <c r="N12" s="27" t="n">
        <v>10</v>
      </c>
    </row>
    <row r="13" customFormat="false" ht="12" hidden="false" customHeight="true" outlineLevel="0" collapsed="false">
      <c r="A13" s="3"/>
      <c r="B13" s="28" t="s">
        <v>18</v>
      </c>
      <c r="C13" s="28"/>
      <c r="D13" s="29"/>
      <c r="E13" s="30" t="s">
        <v>19</v>
      </c>
      <c r="F13" s="30"/>
      <c r="G13" s="31" t="n">
        <v>1</v>
      </c>
      <c r="H13" s="32" t="n">
        <f aca="false">H14+H20</f>
        <v>126740</v>
      </c>
      <c r="I13" s="33" t="n">
        <f aca="false">I14+I20</f>
        <v>147509</v>
      </c>
      <c r="J13" s="34" t="n">
        <f aca="false">I13/H13*100</f>
        <v>116.387091683762</v>
      </c>
      <c r="K13" s="32" t="n">
        <f aca="false">K14+K20</f>
        <v>140134</v>
      </c>
      <c r="L13" s="32" t="n">
        <f aca="false">L14+L20</f>
        <v>133128</v>
      </c>
      <c r="M13" s="34" t="n">
        <f aca="false">K13/I13*100</f>
        <v>95.0003050661316</v>
      </c>
      <c r="N13" s="34" t="n">
        <f aca="false">L13/K13*100</f>
        <v>95.0004995218862</v>
      </c>
    </row>
    <row r="14" customFormat="false" ht="12" hidden="false" customHeight="true" outlineLevel="0" collapsed="false">
      <c r="A14" s="3"/>
      <c r="B14" s="22"/>
      <c r="C14" s="35" t="n">
        <v>1</v>
      </c>
      <c r="D14" s="22"/>
      <c r="E14" s="36" t="s">
        <v>20</v>
      </c>
      <c r="F14" s="36"/>
      <c r="G14" s="35" t="n">
        <f aca="false">G13+1</f>
        <v>2</v>
      </c>
      <c r="H14" s="31" t="n">
        <f aca="false">'anexa 2 '!I13</f>
        <v>126737</v>
      </c>
      <c r="I14" s="35" t="n">
        <f aca="false">'anexa 2 '!M13</f>
        <v>147504</v>
      </c>
      <c r="J14" s="29" t="n">
        <f aca="false">I14/H14*100</f>
        <v>116.385901512581</v>
      </c>
      <c r="K14" s="31" t="n">
        <f aca="false">ROUND(I14*95%,0)</f>
        <v>140129</v>
      </c>
      <c r="L14" s="31" t="n">
        <f aca="false">ROUND(K14*95%,0)</f>
        <v>133123</v>
      </c>
      <c r="M14" s="22" t="n">
        <f aca="false">K14/I14*100</f>
        <v>95.0001355895433</v>
      </c>
      <c r="N14" s="22" t="n">
        <f aca="false">L14/K14*100</f>
        <v>95.0003211326706</v>
      </c>
    </row>
    <row r="15" customFormat="false" ht="12" hidden="false" customHeight="false" outlineLevel="0" collapsed="false">
      <c r="A15" s="3"/>
      <c r="B15" s="22"/>
      <c r="C15" s="35"/>
      <c r="D15" s="37"/>
      <c r="E15" s="38" t="s">
        <v>21</v>
      </c>
      <c r="F15" s="39" t="s">
        <v>22</v>
      </c>
      <c r="G15" s="35" t="n">
        <f aca="false">G14+1</f>
        <v>3</v>
      </c>
      <c r="H15" s="31" t="n">
        <f aca="false">'anexa 2 '!I22</f>
        <v>48068</v>
      </c>
      <c r="I15" s="35" t="n">
        <f aca="false">'anexa 2 '!M22</f>
        <v>48000</v>
      </c>
      <c r="J15" s="29" t="n">
        <f aca="false">I15/H15*100</f>
        <v>99.8585337438629</v>
      </c>
      <c r="K15" s="31" t="n">
        <f aca="false">ROUND(I15*95%,0)</f>
        <v>45600</v>
      </c>
      <c r="L15" s="31" t="n">
        <f aca="false">ROUND(K15*95%,0)</f>
        <v>43320</v>
      </c>
      <c r="M15" s="22" t="n">
        <f aca="false">K15/I15*100</f>
        <v>95</v>
      </c>
      <c r="N15" s="22" t="n">
        <f aca="false">L15/K15*100</f>
        <v>95</v>
      </c>
    </row>
    <row r="16" customFormat="false" ht="12" hidden="false" customHeight="false" outlineLevel="0" collapsed="false">
      <c r="A16" s="3"/>
      <c r="B16" s="22"/>
      <c r="C16" s="35"/>
      <c r="D16" s="37"/>
      <c r="E16" s="38" t="s">
        <v>23</v>
      </c>
      <c r="F16" s="39" t="s">
        <v>24</v>
      </c>
      <c r="G16" s="40" t="s">
        <v>25</v>
      </c>
      <c r="H16" s="31" t="n">
        <f aca="false">'anexa 2 '!I23</f>
        <v>15386</v>
      </c>
      <c r="I16" s="35" t="n">
        <f aca="false">'anexa 2 '!M23</f>
        <v>25000</v>
      </c>
      <c r="J16" s="29" t="n">
        <f aca="false">I16/H16*100</f>
        <v>162.485376316132</v>
      </c>
      <c r="K16" s="31" t="n">
        <f aca="false">ROUND(I16*95%,0)</f>
        <v>23750</v>
      </c>
      <c r="L16" s="31" t="n">
        <f aca="false">ROUND(K16*95%,0)</f>
        <v>22563</v>
      </c>
      <c r="M16" s="22" t="n">
        <f aca="false">K16/I16*100</f>
        <v>95</v>
      </c>
      <c r="N16" s="22" t="n">
        <f aca="false">L16/K16*100</f>
        <v>95.0021052631579</v>
      </c>
    </row>
    <row r="17" customFormat="false" ht="12" hidden="false" customHeight="false" outlineLevel="0" collapsed="false">
      <c r="A17" s="3"/>
      <c r="B17" s="22"/>
      <c r="C17" s="35"/>
      <c r="D17" s="37"/>
      <c r="E17" s="38" t="s">
        <v>26</v>
      </c>
      <c r="F17" s="39" t="s">
        <v>27</v>
      </c>
      <c r="G17" s="35" t="n">
        <f aca="false">G15+1</f>
        <v>4</v>
      </c>
      <c r="H17" s="31" t="n">
        <f aca="false">'anexa 2 '!I25</f>
        <v>0</v>
      </c>
      <c r="I17" s="35" t="n">
        <f aca="false">H17*1.05</f>
        <v>0</v>
      </c>
      <c r="J17" s="29" t="n">
        <v>0</v>
      </c>
      <c r="K17" s="31" t="n">
        <f aca="false">ROUND(I17*90%,0)</f>
        <v>0</v>
      </c>
      <c r="L17" s="31" t="n">
        <f aca="false">ROUND(K17*90%,0)</f>
        <v>0</v>
      </c>
      <c r="M17" s="22" t="n">
        <v>0</v>
      </c>
      <c r="N17" s="22" t="n">
        <v>0</v>
      </c>
    </row>
    <row r="18" customFormat="false" ht="15.75" hidden="false" customHeight="true" outlineLevel="0" collapsed="false">
      <c r="A18" s="3"/>
      <c r="B18" s="22"/>
      <c r="C18" s="35"/>
      <c r="D18" s="22"/>
      <c r="E18" s="29" t="s">
        <v>28</v>
      </c>
      <c r="F18" s="36"/>
      <c r="G18" s="40" t="s">
        <v>29</v>
      </c>
      <c r="H18" s="31" t="n">
        <f aca="false">'anexa 2 '!I26</f>
        <v>391</v>
      </c>
      <c r="I18" s="35" t="n">
        <f aca="false">'anexa 2 '!M26</f>
        <v>400</v>
      </c>
      <c r="J18" s="29" t="n">
        <f aca="false">I18/H18*100</f>
        <v>102.30179028133</v>
      </c>
      <c r="K18" s="31" t="n">
        <f aca="false">ROUND(I18*95%,0)</f>
        <v>380</v>
      </c>
      <c r="L18" s="31" t="n">
        <f aca="false">ROUND(K18*95%,0)</f>
        <v>361</v>
      </c>
      <c r="M18" s="22" t="n">
        <f aca="false">K18/I18*100</f>
        <v>95</v>
      </c>
      <c r="N18" s="22" t="n">
        <f aca="false">L18/K18*100</f>
        <v>95</v>
      </c>
    </row>
    <row r="19" customFormat="false" ht="12" hidden="false" customHeight="false" outlineLevel="0" collapsed="false">
      <c r="A19" s="3"/>
      <c r="B19" s="22"/>
      <c r="C19" s="35"/>
      <c r="D19" s="22"/>
      <c r="E19" s="29" t="s">
        <v>30</v>
      </c>
      <c r="F19" s="36"/>
      <c r="G19" s="40" t="s">
        <v>31</v>
      </c>
      <c r="H19" s="41" t="n">
        <f aca="false">'anexa 2 '!I27</f>
        <v>-3788</v>
      </c>
      <c r="I19" s="42" t="n">
        <f aca="false">'anexa 2 '!M27</f>
        <v>-4500</v>
      </c>
      <c r="J19" s="41" t="n">
        <f aca="false">I19/H19*100</f>
        <v>118.796198521647</v>
      </c>
      <c r="K19" s="41" t="n">
        <f aca="false">ROUND(I19*95%,0)</f>
        <v>-4275</v>
      </c>
      <c r="L19" s="41" t="n">
        <f aca="false">ROUND(K19*95%,0)</f>
        <v>-4061</v>
      </c>
      <c r="M19" s="22" t="n">
        <f aca="false">K19/I19*100</f>
        <v>95</v>
      </c>
      <c r="N19" s="22" t="n">
        <f aca="false">L19/K19*100</f>
        <v>94.9941520467836</v>
      </c>
    </row>
    <row r="20" customFormat="false" ht="12" hidden="false" customHeight="true" outlineLevel="0" collapsed="false">
      <c r="A20" s="3"/>
      <c r="B20" s="22"/>
      <c r="C20" s="35" t="n">
        <f aca="false">C14+1</f>
        <v>2</v>
      </c>
      <c r="D20" s="22"/>
      <c r="E20" s="36" t="s">
        <v>32</v>
      </c>
      <c r="F20" s="36"/>
      <c r="G20" s="35" t="n">
        <v>5</v>
      </c>
      <c r="H20" s="31" t="n">
        <f aca="false">'anexa 2 '!I38</f>
        <v>3</v>
      </c>
      <c r="I20" s="35" t="n">
        <f aca="false">'anexa 2 '!M38</f>
        <v>5</v>
      </c>
      <c r="J20" s="41" t="n">
        <f aca="false">I20/H20*100</f>
        <v>166.666666666667</v>
      </c>
      <c r="K20" s="31" t="n">
        <f aca="false">ROUND(I20*95%,0)</f>
        <v>5</v>
      </c>
      <c r="L20" s="31" t="n">
        <f aca="false">ROUND(K20*95%,0)</f>
        <v>5</v>
      </c>
      <c r="M20" s="22" t="n">
        <f aca="false">K20/I20*100</f>
        <v>100</v>
      </c>
      <c r="N20" s="22" t="n">
        <f aca="false">L20/K20*100</f>
        <v>100</v>
      </c>
    </row>
    <row r="21" s="46" customFormat="true" ht="12" hidden="false" customHeight="true" outlineLevel="0" collapsed="false">
      <c r="A21" s="10"/>
      <c r="B21" s="43" t="s">
        <v>33</v>
      </c>
      <c r="C21" s="43"/>
      <c r="D21" s="44"/>
      <c r="E21" s="45" t="s">
        <v>34</v>
      </c>
      <c r="F21" s="45"/>
      <c r="G21" s="33" t="n">
        <v>6</v>
      </c>
      <c r="H21" s="32" t="n">
        <f aca="false">H22+H34</f>
        <v>126080</v>
      </c>
      <c r="I21" s="33" t="n">
        <f aca="false">I22+I34</f>
        <v>146809</v>
      </c>
      <c r="J21" s="34" t="n">
        <f aca="false">I21/H21*100</f>
        <v>116.441148477157</v>
      </c>
      <c r="K21" s="32" t="n">
        <f aca="false">K22+K34</f>
        <v>139469</v>
      </c>
      <c r="L21" s="32" t="n">
        <f aca="false">L22+L34</f>
        <v>132495</v>
      </c>
      <c r="M21" s="44" t="n">
        <f aca="false">K21/I21*100</f>
        <v>95.0003065207174</v>
      </c>
      <c r="N21" s="44" t="n">
        <f aca="false">L21/K21*100</f>
        <v>94.9996056471331</v>
      </c>
    </row>
    <row r="22" customFormat="false" ht="12" hidden="false" customHeight="true" outlineLevel="0" collapsed="false">
      <c r="A22" s="3"/>
      <c r="B22" s="22"/>
      <c r="C22" s="35" t="n">
        <v>1</v>
      </c>
      <c r="D22" s="22"/>
      <c r="E22" s="36" t="s">
        <v>35</v>
      </c>
      <c r="F22" s="36"/>
      <c r="G22" s="35" t="n">
        <f aca="false">G21+1</f>
        <v>7</v>
      </c>
      <c r="H22" s="31" t="n">
        <f aca="false">H23+H24+H25+H33</f>
        <v>124678</v>
      </c>
      <c r="I22" s="35" t="n">
        <f aca="false">I23+I24+I25+I33</f>
        <v>145407</v>
      </c>
      <c r="J22" s="29" t="n">
        <f aca="false">I22/H22*100</f>
        <v>116.626028649802</v>
      </c>
      <c r="K22" s="31" t="n">
        <f aca="false">K23+K24+K25+K33</f>
        <v>138137</v>
      </c>
      <c r="L22" s="31" t="n">
        <f aca="false">L23+L24+L25+L33</f>
        <v>131230</v>
      </c>
      <c r="M22" s="22" t="n">
        <f aca="false">K22/I22*100</f>
        <v>95.00024070368</v>
      </c>
      <c r="N22" s="22" t="n">
        <f aca="false">L22/K22*100</f>
        <v>94.9998914121488</v>
      </c>
    </row>
    <row r="23" customFormat="false" ht="12" hidden="false" customHeight="true" outlineLevel="0" collapsed="false">
      <c r="A23" s="3"/>
      <c r="B23" s="22"/>
      <c r="C23" s="35"/>
      <c r="D23" s="22" t="s">
        <v>36</v>
      </c>
      <c r="E23" s="36" t="s">
        <v>37</v>
      </c>
      <c r="F23" s="36"/>
      <c r="G23" s="35" t="n">
        <f aca="false">G22+1</f>
        <v>8</v>
      </c>
      <c r="H23" s="31" t="n">
        <f aca="false">'anexa 2 '!I46</f>
        <v>106429</v>
      </c>
      <c r="I23" s="35" t="n">
        <f aca="false">'anexa 2 '!M46</f>
        <v>123437</v>
      </c>
      <c r="J23" s="29" t="n">
        <f aca="false">I23/H23*100</f>
        <v>115.980606789503</v>
      </c>
      <c r="K23" s="31" t="n">
        <f aca="false">ROUND(I23*95%,0)</f>
        <v>117265</v>
      </c>
      <c r="L23" s="31" t="n">
        <f aca="false">ROUND(K23*95%,0)</f>
        <v>111402</v>
      </c>
      <c r="M23" s="22" t="n">
        <f aca="false">K23/I23*100</f>
        <v>94.9998784805204</v>
      </c>
      <c r="N23" s="22" t="n">
        <f aca="false">L23/K23*100</f>
        <v>95.0002131923421</v>
      </c>
    </row>
    <row r="24" customFormat="false" ht="12" hidden="false" customHeight="true" outlineLevel="0" collapsed="false">
      <c r="A24" s="3"/>
      <c r="B24" s="22"/>
      <c r="C24" s="35"/>
      <c r="D24" s="22" t="s">
        <v>38</v>
      </c>
      <c r="E24" s="36" t="s">
        <v>39</v>
      </c>
      <c r="F24" s="36"/>
      <c r="G24" s="35" t="n">
        <f aca="false">G23+1</f>
        <v>9</v>
      </c>
      <c r="H24" s="31" t="n">
        <f aca="false">'anexa 2 '!I94</f>
        <v>538</v>
      </c>
      <c r="I24" s="35" t="n">
        <f aca="false">'anexa 2 '!M94</f>
        <v>538</v>
      </c>
      <c r="J24" s="29" t="n">
        <f aca="false">I24/H24*100</f>
        <v>100</v>
      </c>
      <c r="K24" s="31" t="n">
        <f aca="false">ROUND(I24*95%,0)</f>
        <v>511</v>
      </c>
      <c r="L24" s="31" t="n">
        <f aca="false">ROUND(K24*95%,0)</f>
        <v>485</v>
      </c>
      <c r="M24" s="22" t="n">
        <f aca="false">K24/I24*100</f>
        <v>94.9814126394052</v>
      </c>
      <c r="N24" s="22" t="n">
        <f aca="false">L24/K24*100</f>
        <v>94.9119373776908</v>
      </c>
    </row>
    <row r="25" customFormat="false" ht="12" hidden="false" customHeight="true" outlineLevel="0" collapsed="false">
      <c r="A25" s="3"/>
      <c r="B25" s="22"/>
      <c r="C25" s="35"/>
      <c r="D25" s="22" t="s">
        <v>40</v>
      </c>
      <c r="E25" s="36" t="s">
        <v>41</v>
      </c>
      <c r="F25" s="36"/>
      <c r="G25" s="35" t="n">
        <f aca="false">G24+1</f>
        <v>10</v>
      </c>
      <c r="H25" s="31" t="n">
        <f aca="false">H26+H29+H31+H32</f>
        <v>15390</v>
      </c>
      <c r="I25" s="35" t="n">
        <f aca="false">I26+I29+I31+I32</f>
        <v>19111</v>
      </c>
      <c r="J25" s="29" t="n">
        <f aca="false">I25/H25*100</f>
        <v>124.17803768681</v>
      </c>
      <c r="K25" s="31" t="n">
        <f aca="false">K26+K29+K31+K32</f>
        <v>18156</v>
      </c>
      <c r="L25" s="31" t="n">
        <f aca="false">L26+L29+L31+L32</f>
        <v>17248</v>
      </c>
      <c r="M25" s="22" t="n">
        <f aca="false">K25/I25*100</f>
        <v>95.0028779237089</v>
      </c>
      <c r="N25" s="22" t="n">
        <f aca="false">L25/K25*100</f>
        <v>94.9988984357788</v>
      </c>
    </row>
    <row r="26" customFormat="false" ht="12" hidden="false" customHeight="false" outlineLevel="0" collapsed="false">
      <c r="A26" s="3"/>
      <c r="B26" s="22"/>
      <c r="C26" s="35"/>
      <c r="D26" s="22"/>
      <c r="E26" s="36" t="s">
        <v>42</v>
      </c>
      <c r="F26" s="36" t="s">
        <v>43</v>
      </c>
      <c r="G26" s="35" t="n">
        <f aca="false">G25+1</f>
        <v>11</v>
      </c>
      <c r="H26" s="31" t="n">
        <f aca="false">SUM(H27:H28)</f>
        <v>14179</v>
      </c>
      <c r="I26" s="35" t="n">
        <f aca="false">SUM(I27:I28)</f>
        <v>17745</v>
      </c>
      <c r="J26" s="29" t="n">
        <f aca="false">I26/H26*100</f>
        <v>125.149869525354</v>
      </c>
      <c r="K26" s="31" t="n">
        <f aca="false">SUM(K27:K28)</f>
        <v>16858</v>
      </c>
      <c r="L26" s="31" t="n">
        <f aca="false">SUM(L27:L28)</f>
        <v>16015</v>
      </c>
      <c r="M26" s="22" t="n">
        <f aca="false">K26/I26*100</f>
        <v>95.0014088475627</v>
      </c>
      <c r="N26" s="22" t="n">
        <f aca="false">L26/K26*100</f>
        <v>94.9994068098232</v>
      </c>
    </row>
    <row r="27" customFormat="false" ht="12" hidden="false" customHeight="false" outlineLevel="0" collapsed="false">
      <c r="A27" s="3"/>
      <c r="B27" s="22"/>
      <c r="C27" s="35"/>
      <c r="D27" s="22"/>
      <c r="E27" s="22" t="s">
        <v>44</v>
      </c>
      <c r="F27" s="22" t="s">
        <v>45</v>
      </c>
      <c r="G27" s="35" t="n">
        <f aca="false">G26+1</f>
        <v>12</v>
      </c>
      <c r="H27" s="31" t="n">
        <f aca="false">'anexa 2 '!I103</f>
        <v>13307</v>
      </c>
      <c r="I27" s="35" t="n">
        <f aca="false">'anexa 2 '!M103</f>
        <v>16310</v>
      </c>
      <c r="J27" s="29" t="n">
        <f aca="false">I27/H27*100</f>
        <v>122.567069963177</v>
      </c>
      <c r="K27" s="31" t="n">
        <f aca="false">ROUND(I27*95%,0)</f>
        <v>15495</v>
      </c>
      <c r="L27" s="31" t="n">
        <f aca="false">ROUND(K27*95%,0)</f>
        <v>14720</v>
      </c>
      <c r="M27" s="22" t="n">
        <f aca="false">K27/I27*100</f>
        <v>95.003065603924</v>
      </c>
      <c r="N27" s="22" t="n">
        <f aca="false">L27/K27*100</f>
        <v>94.9983865763149</v>
      </c>
    </row>
    <row r="28" customFormat="false" ht="12" hidden="false" customHeight="false" outlineLevel="0" collapsed="false">
      <c r="A28" s="3"/>
      <c r="B28" s="22"/>
      <c r="C28" s="35"/>
      <c r="D28" s="22"/>
      <c r="E28" s="22" t="s">
        <v>46</v>
      </c>
      <c r="F28" s="22" t="s">
        <v>47</v>
      </c>
      <c r="G28" s="35" t="n">
        <f aca="false">G27+1</f>
        <v>13</v>
      </c>
      <c r="H28" s="31" t="n">
        <f aca="false">'anexa 2 '!I107</f>
        <v>872</v>
      </c>
      <c r="I28" s="35" t="n">
        <f aca="false">'anexa 2 '!M107</f>
        <v>1435</v>
      </c>
      <c r="J28" s="29" t="n">
        <f aca="false">I28/H28*100</f>
        <v>164.564220183486</v>
      </c>
      <c r="K28" s="31" t="n">
        <f aca="false">ROUND(I28*95%,0)</f>
        <v>1363</v>
      </c>
      <c r="L28" s="31" t="n">
        <f aca="false">ROUND(K28*95%,0)</f>
        <v>1295</v>
      </c>
      <c r="M28" s="22" t="n">
        <f aca="false">K28/I28*100</f>
        <v>94.9825783972126</v>
      </c>
      <c r="N28" s="22" t="n">
        <f aca="false">L28/K28*100</f>
        <v>95.01100513573</v>
      </c>
    </row>
    <row r="29" customFormat="false" ht="12" hidden="false" customHeight="false" outlineLevel="0" collapsed="false">
      <c r="A29" s="3"/>
      <c r="B29" s="22"/>
      <c r="C29" s="35"/>
      <c r="D29" s="22"/>
      <c r="E29" s="22" t="s">
        <v>48</v>
      </c>
      <c r="F29" s="36" t="s">
        <v>49</v>
      </c>
      <c r="G29" s="35" t="n">
        <f aca="false">G28+1</f>
        <v>14</v>
      </c>
      <c r="H29" s="31" t="n">
        <f aca="false">'anexa 2 '!I115</f>
        <v>0</v>
      </c>
      <c r="I29" s="35" t="n">
        <f aca="false">'anexa 2 '!M115</f>
        <v>0</v>
      </c>
      <c r="J29" s="29" t="n">
        <v>0</v>
      </c>
      <c r="K29" s="31" t="n">
        <f aca="false">ROUND(I29*90%,0)</f>
        <v>0</v>
      </c>
      <c r="L29" s="31" t="n">
        <f aca="false">ROUND(K29*90%,0)</f>
        <v>0</v>
      </c>
      <c r="M29" s="22" t="n">
        <v>0</v>
      </c>
      <c r="N29" s="22" t="n">
        <v>0</v>
      </c>
    </row>
    <row r="30" customFormat="false" ht="24" hidden="false" customHeight="false" outlineLevel="0" collapsed="false">
      <c r="A30" s="3"/>
      <c r="B30" s="22"/>
      <c r="C30" s="35"/>
      <c r="D30" s="22"/>
      <c r="E30" s="22"/>
      <c r="F30" s="36" t="s">
        <v>50</v>
      </c>
      <c r="G30" s="35" t="n">
        <f aca="false">G29+1</f>
        <v>15</v>
      </c>
      <c r="H30" s="31" t="n">
        <f aca="false">'anexa 2 '!I116</f>
        <v>0</v>
      </c>
      <c r="I30" s="35" t="n">
        <f aca="false">'anexa 2 '!M116</f>
        <v>0</v>
      </c>
      <c r="J30" s="29" t="n">
        <v>0</v>
      </c>
      <c r="K30" s="31" t="n">
        <f aca="false">ROUND(I30*90%,0)</f>
        <v>0</v>
      </c>
      <c r="L30" s="31" t="n">
        <f aca="false">ROUND(K30*90%,0)</f>
        <v>0</v>
      </c>
      <c r="M30" s="22" t="n">
        <v>0</v>
      </c>
      <c r="N30" s="22" t="n">
        <v>0</v>
      </c>
    </row>
    <row r="31" customFormat="false" ht="24" hidden="false" customHeight="false" outlineLevel="0" collapsed="false">
      <c r="A31" s="3"/>
      <c r="B31" s="22"/>
      <c r="C31" s="35"/>
      <c r="D31" s="22"/>
      <c r="E31" s="22" t="s">
        <v>51</v>
      </c>
      <c r="F31" s="36" t="s">
        <v>52</v>
      </c>
      <c r="G31" s="35" t="n">
        <f aca="false">G30+1</f>
        <v>16</v>
      </c>
      <c r="H31" s="31" t="n">
        <f aca="false">'anexa 2 '!I119</f>
        <v>851</v>
      </c>
      <c r="I31" s="35" t="n">
        <f aca="false">'anexa 2 '!M119</f>
        <v>925</v>
      </c>
      <c r="J31" s="29" t="n">
        <f aca="false">I31/H31*100</f>
        <v>108.695652173913</v>
      </c>
      <c r="K31" s="31" t="n">
        <f aca="false">ROUND(I31*95%,0)</f>
        <v>879</v>
      </c>
      <c r="L31" s="31" t="n">
        <f aca="false">ROUND(K31*95%,0)</f>
        <v>835</v>
      </c>
      <c r="M31" s="22" t="n">
        <f aca="false">K31/I31*100</f>
        <v>95.027027027027</v>
      </c>
      <c r="N31" s="22" t="n">
        <f aca="false">L31/K31*100</f>
        <v>94.9943117178612</v>
      </c>
    </row>
    <row r="32" customFormat="false" ht="12" hidden="false" customHeight="false" outlineLevel="0" collapsed="false">
      <c r="A32" s="3"/>
      <c r="B32" s="22"/>
      <c r="C32" s="35"/>
      <c r="D32" s="22"/>
      <c r="E32" s="22" t="s">
        <v>53</v>
      </c>
      <c r="F32" s="36" t="s">
        <v>54</v>
      </c>
      <c r="G32" s="35" t="n">
        <f aca="false">G31+1</f>
        <v>17</v>
      </c>
      <c r="H32" s="31" t="n">
        <f aca="false">'anexa 2 '!I128</f>
        <v>360</v>
      </c>
      <c r="I32" s="35" t="n">
        <f aca="false">'anexa 2 '!M128</f>
        <v>441</v>
      </c>
      <c r="J32" s="29" t="n">
        <f aca="false">I32/H32*100</f>
        <v>122.5</v>
      </c>
      <c r="K32" s="31" t="n">
        <f aca="false">ROUND(I32*95%,0)</f>
        <v>419</v>
      </c>
      <c r="L32" s="31" t="n">
        <f aca="false">ROUND(K32*95%,0)</f>
        <v>398</v>
      </c>
      <c r="M32" s="22" t="n">
        <f aca="false">K32/I32*100</f>
        <v>95.0113378684807</v>
      </c>
      <c r="N32" s="22" t="n">
        <f aca="false">L32/K32*100</f>
        <v>94.9880668257756</v>
      </c>
    </row>
    <row r="33" customFormat="false" ht="12" hidden="false" customHeight="false" outlineLevel="0" collapsed="false">
      <c r="A33" s="3"/>
      <c r="B33" s="22"/>
      <c r="C33" s="35"/>
      <c r="D33" s="22" t="s">
        <v>55</v>
      </c>
      <c r="E33" s="22" t="s">
        <v>56</v>
      </c>
      <c r="F33" s="22"/>
      <c r="G33" s="35" t="n">
        <f aca="false">G32+1</f>
        <v>18</v>
      </c>
      <c r="H33" s="31" t="n">
        <f aca="false">'anexa 2 '!I129</f>
        <v>2321</v>
      </c>
      <c r="I33" s="35" t="n">
        <f aca="false">'anexa 2 '!M129</f>
        <v>2321</v>
      </c>
      <c r="J33" s="29" t="n">
        <f aca="false">I33/H33*100</f>
        <v>100</v>
      </c>
      <c r="K33" s="31" t="n">
        <f aca="false">ROUND(I33*95%,0)</f>
        <v>2205</v>
      </c>
      <c r="L33" s="31" t="n">
        <f aca="false">ROUND(K33*95%,0)</f>
        <v>2095</v>
      </c>
      <c r="M33" s="22" t="n">
        <f aca="false">K33/I33*100</f>
        <v>95.0021542438604</v>
      </c>
      <c r="N33" s="22" t="n">
        <f aca="false">L33/K33*100</f>
        <v>95.0113378684807</v>
      </c>
    </row>
    <row r="34" customFormat="false" ht="12" hidden="false" customHeight="false" outlineLevel="0" collapsed="false">
      <c r="A34" s="3"/>
      <c r="B34" s="22"/>
      <c r="C34" s="35" t="n">
        <v>2</v>
      </c>
      <c r="D34" s="22"/>
      <c r="E34" s="22" t="s">
        <v>57</v>
      </c>
      <c r="F34" s="22"/>
      <c r="G34" s="35" t="n">
        <f aca="false">G33+1</f>
        <v>19</v>
      </c>
      <c r="H34" s="31" t="n">
        <f aca="false">'anexa 2 '!I146</f>
        <v>1402</v>
      </c>
      <c r="I34" s="35" t="n">
        <f aca="false">'anexa 2 '!M146</f>
        <v>1402</v>
      </c>
      <c r="J34" s="29" t="n">
        <f aca="false">I34/H34*100</f>
        <v>100</v>
      </c>
      <c r="K34" s="31" t="n">
        <f aca="false">ROUND(I34*95%,0)</f>
        <v>1332</v>
      </c>
      <c r="L34" s="31" t="n">
        <f aca="false">ROUND(K34*95%,0)</f>
        <v>1265</v>
      </c>
      <c r="M34" s="22" t="n">
        <f aca="false">K34/I34*100</f>
        <v>95.0071326676177</v>
      </c>
      <c r="N34" s="22" t="n">
        <f aca="false">L34/K34*100</f>
        <v>94.96996996997</v>
      </c>
    </row>
    <row r="35" customFormat="false" ht="12" hidden="false" customHeight="false" outlineLevel="0" collapsed="false">
      <c r="A35" s="3"/>
      <c r="B35" s="43" t="s">
        <v>58</v>
      </c>
      <c r="C35" s="43"/>
      <c r="D35" s="22"/>
      <c r="E35" s="22" t="s">
        <v>59</v>
      </c>
      <c r="F35" s="22"/>
      <c r="G35" s="35" t="n">
        <v>20</v>
      </c>
      <c r="H35" s="31" t="n">
        <f aca="false">H13-H21</f>
        <v>660</v>
      </c>
      <c r="I35" s="31" t="n">
        <f aca="false">I13-I21</f>
        <v>700</v>
      </c>
      <c r="J35" s="29" t="n">
        <f aca="false">I35/H35*100</f>
        <v>106.060606060606</v>
      </c>
      <c r="K35" s="31" t="n">
        <f aca="false">K13-K21</f>
        <v>665</v>
      </c>
      <c r="L35" s="31" t="n">
        <f aca="false">L13-L21</f>
        <v>633</v>
      </c>
      <c r="M35" s="31" t="n">
        <f aca="false">K35/I35*100</f>
        <v>95</v>
      </c>
      <c r="N35" s="29" t="n">
        <f aca="false">L35/K35*100</f>
        <v>95.187969924812</v>
      </c>
    </row>
    <row r="36" customFormat="false" ht="12" hidden="false" customHeight="false" outlineLevel="0" collapsed="false">
      <c r="A36" s="3"/>
      <c r="B36" s="43" t="s">
        <v>60</v>
      </c>
      <c r="C36" s="43"/>
      <c r="D36" s="22" t="n">
        <v>1</v>
      </c>
      <c r="E36" s="47" t="s">
        <v>61</v>
      </c>
      <c r="F36" s="47"/>
      <c r="G36" s="35" t="n">
        <f aca="false">G35+1</f>
        <v>21</v>
      </c>
      <c r="H36" s="31" t="n">
        <f aca="false">'anexa 2 '!I157</f>
        <v>0</v>
      </c>
      <c r="I36" s="35" t="n">
        <f aca="false">'anexa 2 '!M157</f>
        <v>112</v>
      </c>
      <c r="J36" s="29" t="n">
        <v>0</v>
      </c>
      <c r="K36" s="31" t="n">
        <f aca="false">ROUND(K35-K35*5%,0)*16%</f>
        <v>101.12</v>
      </c>
      <c r="L36" s="31" t="n">
        <f aca="false">ROUND(L35-L35*5%,0)*16%</f>
        <v>96.16</v>
      </c>
      <c r="M36" s="31" t="n">
        <f aca="false">ROUND(M35-M35*5%,0)*16%</f>
        <v>14.4</v>
      </c>
      <c r="N36" s="22" t="n">
        <f aca="false">L36/K36*100</f>
        <v>95.0949367088608</v>
      </c>
    </row>
    <row r="37" customFormat="false" ht="12" hidden="false" customHeight="false" outlineLevel="0" collapsed="false">
      <c r="A37" s="3"/>
      <c r="B37" s="48"/>
      <c r="C37" s="49"/>
      <c r="D37" s="37" t="n">
        <v>2</v>
      </c>
      <c r="E37" s="47" t="s">
        <v>62</v>
      </c>
      <c r="F37" s="47"/>
      <c r="G37" s="35" t="n">
        <f aca="false">G36+1</f>
        <v>22</v>
      </c>
      <c r="H37" s="31" t="n">
        <v>0</v>
      </c>
      <c r="I37" s="35"/>
      <c r="J37" s="29" t="n">
        <v>0</v>
      </c>
      <c r="K37" s="31" t="n">
        <v>0</v>
      </c>
      <c r="L37" s="31" t="n">
        <v>0</v>
      </c>
      <c r="M37" s="29" t="n">
        <v>0</v>
      </c>
      <c r="N37" s="29" t="n">
        <v>0</v>
      </c>
    </row>
    <row r="38" customFormat="false" ht="12" hidden="false" customHeight="false" outlineLevel="0" collapsed="false">
      <c r="A38" s="3"/>
      <c r="B38" s="48"/>
      <c r="C38" s="49"/>
      <c r="D38" s="22" t="n">
        <v>3</v>
      </c>
      <c r="E38" s="47" t="s">
        <v>63</v>
      </c>
      <c r="F38" s="47"/>
      <c r="G38" s="35" t="n">
        <f aca="false">G37+1</f>
        <v>23</v>
      </c>
      <c r="H38" s="31" t="n">
        <v>0</v>
      </c>
      <c r="I38" s="35" t="n">
        <v>0</v>
      </c>
      <c r="J38" s="29" t="n">
        <v>0</v>
      </c>
      <c r="K38" s="31" t="n">
        <v>0</v>
      </c>
      <c r="L38" s="31" t="n">
        <v>0</v>
      </c>
      <c r="M38" s="29" t="n">
        <v>0</v>
      </c>
      <c r="N38" s="29" t="n">
        <v>0</v>
      </c>
    </row>
    <row r="39" customFormat="false" ht="12" hidden="false" customHeight="false" outlineLevel="0" collapsed="false">
      <c r="A39" s="3"/>
      <c r="B39" s="48"/>
      <c r="C39" s="49"/>
      <c r="D39" s="22" t="n">
        <v>4</v>
      </c>
      <c r="E39" s="47" t="s">
        <v>64</v>
      </c>
      <c r="F39" s="47"/>
      <c r="G39" s="35" t="n">
        <f aca="false">G38+1</f>
        <v>24</v>
      </c>
      <c r="H39" s="31" t="n">
        <v>0</v>
      </c>
      <c r="I39" s="35" t="n">
        <v>0</v>
      </c>
      <c r="J39" s="29" t="n">
        <v>0</v>
      </c>
      <c r="K39" s="31" t="n">
        <v>0</v>
      </c>
      <c r="L39" s="31" t="n">
        <v>0</v>
      </c>
      <c r="M39" s="29" t="n">
        <v>0</v>
      </c>
      <c r="N39" s="29" t="n">
        <v>0</v>
      </c>
    </row>
    <row r="40" customFormat="false" ht="12" hidden="false" customHeight="false" outlineLevel="0" collapsed="false">
      <c r="A40" s="3"/>
      <c r="B40" s="48"/>
      <c r="C40" s="49"/>
      <c r="D40" s="22" t="n">
        <v>5</v>
      </c>
      <c r="E40" s="47" t="s">
        <v>65</v>
      </c>
      <c r="F40" s="47"/>
      <c r="G40" s="35" t="n">
        <f aca="false">G39+1</f>
        <v>25</v>
      </c>
      <c r="H40" s="31" t="n">
        <v>0</v>
      </c>
      <c r="I40" s="35" t="n">
        <v>0</v>
      </c>
      <c r="J40" s="29" t="n">
        <v>0</v>
      </c>
      <c r="K40" s="31" t="n">
        <v>0</v>
      </c>
      <c r="L40" s="31" t="n">
        <v>0</v>
      </c>
      <c r="M40" s="29" t="n">
        <v>0</v>
      </c>
      <c r="N40" s="29" t="n">
        <v>0</v>
      </c>
    </row>
    <row r="41" customFormat="false" ht="29.25" hidden="false" customHeight="true" outlineLevel="0" collapsed="false">
      <c r="A41" s="3"/>
      <c r="B41" s="43" t="s">
        <v>66</v>
      </c>
      <c r="C41" s="43"/>
      <c r="D41" s="22"/>
      <c r="E41" s="36" t="s">
        <v>67</v>
      </c>
      <c r="F41" s="36"/>
      <c r="G41" s="35" t="n">
        <v>26</v>
      </c>
      <c r="H41" s="31" t="n">
        <f aca="false">H35-H36</f>
        <v>660</v>
      </c>
      <c r="I41" s="35" t="n">
        <f aca="false">I35-I36</f>
        <v>588</v>
      </c>
      <c r="J41" s="29" t="n">
        <f aca="false">I41/H41*100</f>
        <v>89.0909090909091</v>
      </c>
      <c r="K41" s="31" t="n">
        <f aca="false">K35-K36</f>
        <v>563.88</v>
      </c>
      <c r="L41" s="31" t="n">
        <f aca="false">L35-L36</f>
        <v>536.84</v>
      </c>
      <c r="M41" s="22" t="n">
        <f aca="false">K41/I41*100</f>
        <v>95.8979591836735</v>
      </c>
      <c r="N41" s="22" t="n">
        <f aca="false">L41/K41*100</f>
        <v>95.20465347237</v>
      </c>
    </row>
    <row r="42" customFormat="false" ht="12" hidden="false" customHeight="false" outlineLevel="0" collapsed="false">
      <c r="A42" s="3"/>
      <c r="B42" s="22"/>
      <c r="C42" s="35" t="n">
        <v>1</v>
      </c>
      <c r="D42" s="22"/>
      <c r="E42" s="22" t="s">
        <v>68</v>
      </c>
      <c r="F42" s="22"/>
      <c r="G42" s="35" t="n">
        <f aca="false">G41+1</f>
        <v>27</v>
      </c>
      <c r="H42" s="31" t="n">
        <f aca="false">ROUND(H35*5%,0)</f>
        <v>33</v>
      </c>
      <c r="I42" s="35" t="n">
        <f aca="false">ROUND(I35*5%,0)</f>
        <v>35</v>
      </c>
      <c r="J42" s="29" t="n">
        <f aca="false">I42/H42*100</f>
        <v>106.060606060606</v>
      </c>
      <c r="K42" s="31" t="n">
        <f aca="false">ROUND(K35*5%,0)</f>
        <v>33</v>
      </c>
      <c r="L42" s="31" t="n">
        <f aca="false">ROUND(L35*5%,0)</f>
        <v>32</v>
      </c>
      <c r="M42" s="22" t="n">
        <f aca="false">K42/I42*100</f>
        <v>94.2857142857143</v>
      </c>
      <c r="N42" s="22" t="n">
        <f aca="false">L42/K42*100</f>
        <v>96.969696969697</v>
      </c>
    </row>
    <row r="43" customFormat="false" ht="25.5" hidden="false" customHeight="true" outlineLevel="0" collapsed="false">
      <c r="A43" s="3"/>
      <c r="B43" s="22"/>
      <c r="C43" s="35" t="n">
        <f aca="false">C42+1</f>
        <v>2</v>
      </c>
      <c r="D43" s="22"/>
      <c r="E43" s="36" t="s">
        <v>69</v>
      </c>
      <c r="F43" s="36"/>
      <c r="G43" s="35" t="n">
        <f aca="false">G42+1</f>
        <v>28</v>
      </c>
      <c r="H43" s="31" t="n">
        <v>0</v>
      </c>
      <c r="I43" s="35" t="n">
        <v>0</v>
      </c>
      <c r="J43" s="29" t="n">
        <v>0</v>
      </c>
      <c r="K43" s="31" t="n">
        <f aca="false">I43</f>
        <v>0</v>
      </c>
      <c r="L43" s="31" t="n">
        <f aca="false">I43</f>
        <v>0</v>
      </c>
      <c r="M43" s="22" t="n">
        <v>0</v>
      </c>
      <c r="N43" s="22" t="n">
        <v>0</v>
      </c>
    </row>
    <row r="44" customFormat="false" ht="12" hidden="false" customHeight="true" outlineLevel="0" collapsed="false">
      <c r="A44" s="3"/>
      <c r="B44" s="22"/>
      <c r="C44" s="35" t="n">
        <f aca="false">C43+1</f>
        <v>3</v>
      </c>
      <c r="D44" s="22"/>
      <c r="E44" s="50" t="s">
        <v>70</v>
      </c>
      <c r="F44" s="50"/>
      <c r="G44" s="31" t="n">
        <f aca="false">G43+1</f>
        <v>29</v>
      </c>
      <c r="H44" s="31" t="n">
        <v>0</v>
      </c>
      <c r="I44" s="35" t="n">
        <v>0</v>
      </c>
      <c r="J44" s="29" t="n">
        <v>0</v>
      </c>
      <c r="K44" s="31" t="n">
        <f aca="false">I44</f>
        <v>0</v>
      </c>
      <c r="L44" s="31" t="n">
        <f aca="false">I44</f>
        <v>0</v>
      </c>
      <c r="M44" s="29" t="n">
        <v>0</v>
      </c>
      <c r="N44" s="29" t="n">
        <v>0</v>
      </c>
    </row>
    <row r="45" customFormat="false" ht="55.5" hidden="false" customHeight="true" outlineLevel="0" collapsed="false">
      <c r="A45" s="3"/>
      <c r="B45" s="22"/>
      <c r="C45" s="35" t="n">
        <f aca="false">C44+1</f>
        <v>4</v>
      </c>
      <c r="D45" s="22"/>
      <c r="E45" s="51" t="s">
        <v>71</v>
      </c>
      <c r="F45" s="51"/>
      <c r="G45" s="52" t="n">
        <f aca="false">G44+1</f>
        <v>30</v>
      </c>
      <c r="H45" s="31" t="n">
        <v>0</v>
      </c>
      <c r="I45" s="35" t="n">
        <v>0</v>
      </c>
      <c r="J45" s="29" t="n">
        <v>0</v>
      </c>
      <c r="K45" s="31" t="n">
        <f aca="false">I45</f>
        <v>0</v>
      </c>
      <c r="L45" s="31" t="n">
        <f aca="false">I45</f>
        <v>0</v>
      </c>
      <c r="M45" s="22" t="n">
        <v>0</v>
      </c>
      <c r="N45" s="22" t="n">
        <v>0</v>
      </c>
    </row>
    <row r="46" customFormat="false" ht="15.75" hidden="false" customHeight="true" outlineLevel="0" collapsed="false">
      <c r="A46" s="3"/>
      <c r="B46" s="22"/>
      <c r="C46" s="35" t="n">
        <f aca="false">C45+1</f>
        <v>5</v>
      </c>
      <c r="D46" s="22"/>
      <c r="E46" s="22" t="s">
        <v>72</v>
      </c>
      <c r="F46" s="22"/>
      <c r="G46" s="35" t="n">
        <f aca="false">G45+1</f>
        <v>31</v>
      </c>
      <c r="H46" s="31" t="n">
        <v>0</v>
      </c>
      <c r="I46" s="35" t="n">
        <v>0</v>
      </c>
      <c r="J46" s="29" t="n">
        <v>0</v>
      </c>
      <c r="K46" s="31" t="n">
        <f aca="false">I46</f>
        <v>0</v>
      </c>
      <c r="L46" s="31" t="n">
        <f aca="false">I46</f>
        <v>0</v>
      </c>
      <c r="M46" s="22" t="n">
        <v>0</v>
      </c>
      <c r="N46" s="22" t="n">
        <v>0</v>
      </c>
    </row>
    <row r="47" customFormat="false" ht="21.75" hidden="false" customHeight="true" outlineLevel="0" collapsed="false">
      <c r="A47" s="3"/>
      <c r="B47" s="22"/>
      <c r="C47" s="35" t="n">
        <f aca="false">C46+1</f>
        <v>6</v>
      </c>
      <c r="D47" s="22"/>
      <c r="E47" s="36" t="s">
        <v>73</v>
      </c>
      <c r="F47" s="36"/>
      <c r="G47" s="35" t="n">
        <f aca="false">G46+1</f>
        <v>32</v>
      </c>
      <c r="H47" s="31" t="n">
        <f aca="false">H41-(H42+H43+H44+H45+H46)</f>
        <v>627</v>
      </c>
      <c r="I47" s="35" t="n">
        <f aca="false">I41-(I42+I43+I44+I45+I46)</f>
        <v>553</v>
      </c>
      <c r="J47" s="29" t="n">
        <f aca="false">I47/H47*100</f>
        <v>88.1977671451356</v>
      </c>
      <c r="K47" s="31" t="n">
        <f aca="false">K41-(K42+K43+K44+K45+K46)</f>
        <v>530.88</v>
      </c>
      <c r="L47" s="31" t="n">
        <f aca="false">L41-(L42+L43+L44+L45+L46)</f>
        <v>504.84</v>
      </c>
      <c r="M47" s="22" t="n">
        <f aca="false">K47/I47*100</f>
        <v>96</v>
      </c>
      <c r="N47" s="22" t="n">
        <f aca="false">L47/K47*100</f>
        <v>95.0949367088608</v>
      </c>
    </row>
    <row r="48" customFormat="false" ht="47.25" hidden="false" customHeight="true" outlineLevel="0" collapsed="false">
      <c r="A48" s="3"/>
      <c r="B48" s="22"/>
      <c r="C48" s="35" t="n">
        <f aca="false">C47+1</f>
        <v>7</v>
      </c>
      <c r="D48" s="37"/>
      <c r="E48" s="36" t="s">
        <v>74</v>
      </c>
      <c r="F48" s="36"/>
      <c r="G48" s="35" t="n">
        <f aca="false">G47+1</f>
        <v>33</v>
      </c>
      <c r="H48" s="31" t="n">
        <v>0</v>
      </c>
      <c r="I48" s="35" t="n">
        <f aca="false">ROUND(I47*10/100,0)</f>
        <v>55</v>
      </c>
      <c r="J48" s="29" t="n">
        <v>0</v>
      </c>
      <c r="K48" s="31" t="n">
        <f aca="false">ROUND(K47*10/100,0)</f>
        <v>53</v>
      </c>
      <c r="L48" s="31" t="n">
        <f aca="false">ROUND(L47*10/100,0)</f>
        <v>50</v>
      </c>
      <c r="M48" s="22" t="n">
        <f aca="false">K48/I48*100</f>
        <v>96.3636363636364</v>
      </c>
      <c r="N48" s="22" t="n">
        <f aca="false">L48/K48*100</f>
        <v>94.3396226415094</v>
      </c>
    </row>
    <row r="49" customFormat="false" ht="51" hidden="false" customHeight="true" outlineLevel="0" collapsed="false">
      <c r="A49" s="3"/>
      <c r="B49" s="22"/>
      <c r="C49" s="53" t="n">
        <f aca="false">C48+1</f>
        <v>8</v>
      </c>
      <c r="D49" s="47"/>
      <c r="E49" s="36" t="s">
        <v>75</v>
      </c>
      <c r="F49" s="36"/>
      <c r="G49" s="53" t="n">
        <f aca="false">G48+1</f>
        <v>34</v>
      </c>
      <c r="H49" s="31" t="n">
        <v>0</v>
      </c>
      <c r="I49" s="35" t="n">
        <f aca="false">ROUND(I47*50/100,0)</f>
        <v>277</v>
      </c>
      <c r="J49" s="29" t="n">
        <v>0</v>
      </c>
      <c r="K49" s="31" t="n">
        <f aca="false">ROUND(K47*50/100,0)</f>
        <v>265</v>
      </c>
      <c r="L49" s="31" t="n">
        <f aca="false">ROUND(L47*50/100,0)</f>
        <v>252</v>
      </c>
      <c r="M49" s="22" t="n">
        <f aca="false">K49/I49*100</f>
        <v>95.6678700361011</v>
      </c>
      <c r="N49" s="22" t="n">
        <f aca="false">L49/K49*100</f>
        <v>95.0943396226415</v>
      </c>
    </row>
    <row r="50" customFormat="false" ht="12" hidden="false" customHeight="true" outlineLevel="0" collapsed="false">
      <c r="A50" s="3"/>
      <c r="B50" s="22"/>
      <c r="C50" s="35"/>
      <c r="D50" s="22" t="s">
        <v>21</v>
      </c>
      <c r="E50" s="36" t="s">
        <v>76</v>
      </c>
      <c r="F50" s="36"/>
      <c r="G50" s="35" t="n">
        <f aca="false">G49+1</f>
        <v>35</v>
      </c>
      <c r="H50" s="31" t="n">
        <v>0</v>
      </c>
      <c r="I50" s="53" t="n">
        <v>0</v>
      </c>
      <c r="J50" s="54" t="n">
        <v>0</v>
      </c>
      <c r="K50" s="31" t="n">
        <f aca="false">I50</f>
        <v>0</v>
      </c>
      <c r="L50" s="31" t="n">
        <f aca="false">I50</f>
        <v>0</v>
      </c>
      <c r="M50" s="31" t="n">
        <f aca="false">J50</f>
        <v>0</v>
      </c>
      <c r="N50" s="31" t="n">
        <f aca="false">K50</f>
        <v>0</v>
      </c>
    </row>
    <row r="51" customFormat="false" ht="12" hidden="false" customHeight="true" outlineLevel="0" collapsed="false">
      <c r="A51" s="3"/>
      <c r="B51" s="22"/>
      <c r="C51" s="35"/>
      <c r="D51" s="22" t="s">
        <v>26</v>
      </c>
      <c r="E51" s="36" t="s">
        <v>77</v>
      </c>
      <c r="F51" s="36"/>
      <c r="G51" s="35" t="n">
        <f aca="false">G50+1</f>
        <v>36</v>
      </c>
      <c r="H51" s="31" t="n">
        <v>0</v>
      </c>
      <c r="I51" s="35" t="n">
        <v>39</v>
      </c>
      <c r="J51" s="29" t="n">
        <v>0</v>
      </c>
      <c r="K51" s="31" t="n">
        <f aca="false">I51</f>
        <v>39</v>
      </c>
      <c r="L51" s="31" t="n">
        <f aca="false">I51</f>
        <v>39</v>
      </c>
      <c r="M51" s="22" t="n">
        <f aca="false">K51/I51*100</f>
        <v>100</v>
      </c>
      <c r="N51" s="22" t="n">
        <f aca="false">L51/K51*100</f>
        <v>100</v>
      </c>
    </row>
    <row r="52" customFormat="false" ht="12" hidden="false" customHeight="true" outlineLevel="0" collapsed="false">
      <c r="A52" s="3"/>
      <c r="B52" s="22"/>
      <c r="C52" s="35"/>
      <c r="D52" s="22" t="s">
        <v>78</v>
      </c>
      <c r="E52" s="36" t="s">
        <v>79</v>
      </c>
      <c r="F52" s="36"/>
      <c r="G52" s="35" t="n">
        <f aca="false">G51+1</f>
        <v>37</v>
      </c>
      <c r="H52" s="31" t="n">
        <v>0</v>
      </c>
      <c r="I52" s="35" t="n">
        <v>0</v>
      </c>
      <c r="J52" s="29" t="n">
        <v>0</v>
      </c>
      <c r="K52" s="31" t="n">
        <f aca="false">I52</f>
        <v>0</v>
      </c>
      <c r="L52" s="31" t="n">
        <f aca="false">I52</f>
        <v>0</v>
      </c>
      <c r="M52" s="22" t="n">
        <v>0</v>
      </c>
      <c r="N52" s="22" t="n">
        <v>0</v>
      </c>
    </row>
    <row r="53" customFormat="false" ht="39.75" hidden="false" customHeight="true" outlineLevel="0" collapsed="false">
      <c r="A53" s="3"/>
      <c r="B53" s="22"/>
      <c r="C53" s="35" t="n">
        <v>9</v>
      </c>
      <c r="D53" s="22"/>
      <c r="E53" s="36" t="s">
        <v>80</v>
      </c>
      <c r="F53" s="36"/>
      <c r="G53" s="35" t="n">
        <f aca="false">G52+1</f>
        <v>38</v>
      </c>
      <c r="H53" s="31" t="n">
        <f aca="false">H47-H48-H49</f>
        <v>627</v>
      </c>
      <c r="I53" s="35" t="n">
        <f aca="false">I47-I48-I49</f>
        <v>221</v>
      </c>
      <c r="J53" s="29" t="n">
        <f aca="false">I53/H53*100</f>
        <v>35.2472089314195</v>
      </c>
      <c r="K53" s="31" t="n">
        <f aca="false">K47-K48-K49</f>
        <v>212.88</v>
      </c>
      <c r="L53" s="31" t="n">
        <f aca="false">L47-L48-L49</f>
        <v>202.84</v>
      </c>
      <c r="M53" s="29" t="n">
        <f aca="false">K53/I53*100</f>
        <v>96.3257918552036</v>
      </c>
      <c r="N53" s="29" t="n">
        <f aca="false">L53/K53*100</f>
        <v>95.2837279218339</v>
      </c>
    </row>
    <row r="54" customFormat="false" ht="12" hidden="false" customHeight="false" outlineLevel="0" collapsed="false">
      <c r="A54" s="3"/>
      <c r="B54" s="43" t="s">
        <v>81</v>
      </c>
      <c r="C54" s="43"/>
      <c r="D54" s="44"/>
      <c r="E54" s="22" t="s">
        <v>82</v>
      </c>
      <c r="F54" s="22"/>
      <c r="G54" s="35" t="n">
        <f aca="false">G53+1</f>
        <v>39</v>
      </c>
      <c r="H54" s="31" t="n">
        <v>0</v>
      </c>
      <c r="I54" s="35" t="n">
        <v>0</v>
      </c>
      <c r="J54" s="29" t="n">
        <v>0</v>
      </c>
      <c r="K54" s="31" t="n">
        <f aca="false">I54</f>
        <v>0</v>
      </c>
      <c r="L54" s="31" t="n">
        <f aca="false">I54</f>
        <v>0</v>
      </c>
      <c r="M54" s="22" t="n">
        <v>0</v>
      </c>
      <c r="N54" s="22" t="n">
        <v>0</v>
      </c>
    </row>
    <row r="55" customFormat="false" ht="24.75" hidden="false" customHeight="true" outlineLevel="0" collapsed="false">
      <c r="A55" s="3"/>
      <c r="B55" s="55" t="s">
        <v>83</v>
      </c>
      <c r="C55" s="55"/>
      <c r="D55" s="44"/>
      <c r="E55" s="36" t="s">
        <v>84</v>
      </c>
      <c r="F55" s="36"/>
      <c r="G55" s="35" t="n">
        <f aca="false">G54+1</f>
        <v>40</v>
      </c>
      <c r="H55" s="31" t="n">
        <f aca="false">SUM(H56:H60)</f>
        <v>0</v>
      </c>
      <c r="I55" s="35" t="n">
        <f aca="false">SUM(I56:I60)</f>
        <v>0</v>
      </c>
      <c r="J55" s="29" t="n">
        <v>0</v>
      </c>
      <c r="K55" s="31" t="n">
        <f aca="false">I55</f>
        <v>0</v>
      </c>
      <c r="L55" s="31" t="n">
        <f aca="false">I55</f>
        <v>0</v>
      </c>
      <c r="M55" s="22" t="n">
        <v>0</v>
      </c>
      <c r="N55" s="22" t="n">
        <v>0</v>
      </c>
    </row>
    <row r="56" customFormat="false" ht="12" hidden="false" customHeight="false" outlineLevel="0" collapsed="false">
      <c r="A56" s="3"/>
      <c r="B56" s="22"/>
      <c r="C56" s="35"/>
      <c r="D56" s="22" t="s">
        <v>85</v>
      </c>
      <c r="E56" s="22" t="s">
        <v>86</v>
      </c>
      <c r="F56" s="22"/>
      <c r="G56" s="35" t="n">
        <f aca="false">G55+1</f>
        <v>41</v>
      </c>
      <c r="H56" s="31" t="n">
        <v>0</v>
      </c>
      <c r="I56" s="35" t="n">
        <v>0</v>
      </c>
      <c r="J56" s="29" t="n">
        <v>0</v>
      </c>
      <c r="K56" s="31" t="n">
        <f aca="false">I56</f>
        <v>0</v>
      </c>
      <c r="L56" s="31" t="n">
        <f aca="false">I56</f>
        <v>0</v>
      </c>
      <c r="M56" s="22" t="n">
        <v>0</v>
      </c>
      <c r="N56" s="22" t="n">
        <v>0</v>
      </c>
    </row>
    <row r="57" customFormat="false" ht="12" hidden="false" customHeight="false" outlineLevel="0" collapsed="false">
      <c r="A57" s="3"/>
      <c r="B57" s="22"/>
      <c r="C57" s="35"/>
      <c r="D57" s="22" t="s">
        <v>87</v>
      </c>
      <c r="E57" s="22" t="s">
        <v>88</v>
      </c>
      <c r="F57" s="22"/>
      <c r="G57" s="35" t="n">
        <f aca="false">G56+1</f>
        <v>42</v>
      </c>
      <c r="H57" s="31" t="n">
        <v>0</v>
      </c>
      <c r="I57" s="35" t="n">
        <v>0</v>
      </c>
      <c r="J57" s="29" t="n">
        <v>0</v>
      </c>
      <c r="K57" s="31" t="n">
        <f aca="false">I57</f>
        <v>0</v>
      </c>
      <c r="L57" s="31" t="n">
        <f aca="false">I57</f>
        <v>0</v>
      </c>
      <c r="M57" s="22" t="n">
        <v>0</v>
      </c>
      <c r="N57" s="22" t="n">
        <v>0</v>
      </c>
    </row>
    <row r="58" customFormat="false" ht="12" hidden="false" customHeight="false" outlineLevel="0" collapsed="false">
      <c r="A58" s="3"/>
      <c r="B58" s="22"/>
      <c r="C58" s="35"/>
      <c r="D58" s="22" t="s">
        <v>89</v>
      </c>
      <c r="E58" s="22" t="s">
        <v>90</v>
      </c>
      <c r="F58" s="22"/>
      <c r="G58" s="35" t="n">
        <f aca="false">G57+1</f>
        <v>43</v>
      </c>
      <c r="H58" s="31" t="n">
        <v>0</v>
      </c>
      <c r="I58" s="35" t="n">
        <v>0</v>
      </c>
      <c r="J58" s="29" t="n">
        <v>0</v>
      </c>
      <c r="K58" s="31" t="n">
        <f aca="false">I58</f>
        <v>0</v>
      </c>
      <c r="L58" s="31" t="n">
        <f aca="false">I58</f>
        <v>0</v>
      </c>
      <c r="M58" s="22" t="n">
        <v>0</v>
      </c>
      <c r="N58" s="22" t="n">
        <v>0</v>
      </c>
    </row>
    <row r="59" customFormat="false" ht="12" hidden="false" customHeight="false" outlineLevel="0" collapsed="false">
      <c r="A59" s="3"/>
      <c r="B59" s="22"/>
      <c r="C59" s="35"/>
      <c r="D59" s="22" t="s">
        <v>91</v>
      </c>
      <c r="E59" s="22" t="s">
        <v>92</v>
      </c>
      <c r="F59" s="22"/>
      <c r="G59" s="35" t="n">
        <f aca="false">G58+1</f>
        <v>44</v>
      </c>
      <c r="H59" s="31" t="n">
        <v>0</v>
      </c>
      <c r="I59" s="35" t="n">
        <v>0</v>
      </c>
      <c r="J59" s="29" t="n">
        <v>0</v>
      </c>
      <c r="K59" s="31" t="n">
        <f aca="false">I59</f>
        <v>0</v>
      </c>
      <c r="L59" s="31" t="n">
        <f aca="false">I59</f>
        <v>0</v>
      </c>
      <c r="M59" s="22" t="n">
        <v>0</v>
      </c>
      <c r="N59" s="22" t="n">
        <v>0</v>
      </c>
    </row>
    <row r="60" customFormat="false" ht="12" hidden="false" customHeight="true" outlineLevel="0" collapsed="false">
      <c r="A60" s="3"/>
      <c r="B60" s="22"/>
      <c r="C60" s="35"/>
      <c r="D60" s="22" t="s">
        <v>93</v>
      </c>
      <c r="E60" s="36" t="s">
        <v>94</v>
      </c>
      <c r="F60" s="36"/>
      <c r="G60" s="35" t="n">
        <f aca="false">G59+1</f>
        <v>45</v>
      </c>
      <c r="H60" s="31" t="n">
        <v>0</v>
      </c>
      <c r="I60" s="35" t="n">
        <v>0</v>
      </c>
      <c r="J60" s="29" t="n">
        <v>0</v>
      </c>
      <c r="K60" s="31" t="n">
        <f aca="false">I60</f>
        <v>0</v>
      </c>
      <c r="L60" s="31" t="n">
        <f aca="false">I60</f>
        <v>0</v>
      </c>
      <c r="M60" s="22" t="n">
        <v>0</v>
      </c>
      <c r="N60" s="22" t="n">
        <v>0</v>
      </c>
    </row>
    <row r="61" customFormat="false" ht="12" hidden="false" customHeight="true" outlineLevel="0" collapsed="false">
      <c r="A61" s="3"/>
      <c r="B61" s="55" t="s">
        <v>95</v>
      </c>
      <c r="C61" s="55"/>
      <c r="D61" s="44"/>
      <c r="E61" s="50" t="s">
        <v>96</v>
      </c>
      <c r="F61" s="50"/>
      <c r="G61" s="31" t="n">
        <f aca="false">G60+1</f>
        <v>46</v>
      </c>
      <c r="H61" s="31" t="n">
        <f aca="false">'anexa 4'!F12</f>
        <v>7643</v>
      </c>
      <c r="I61" s="35" t="n">
        <f aca="false">'anexa 4'!G12</f>
        <v>2322</v>
      </c>
      <c r="J61" s="29" t="n">
        <f aca="false">I61/H61*100</f>
        <v>30.3807405469057</v>
      </c>
      <c r="K61" s="31" t="n">
        <f aca="false">'anexa 4'!H12</f>
        <v>2050</v>
      </c>
      <c r="L61" s="31" t="n">
        <f aca="false">'anexa 4'!I12</f>
        <v>1950</v>
      </c>
      <c r="M61" s="29" t="n">
        <f aca="false">K61/I61*100</f>
        <v>88.2859603789836</v>
      </c>
      <c r="N61" s="29" t="n">
        <f aca="false">L61/K61*100</f>
        <v>95.1219512195122</v>
      </c>
    </row>
    <row r="62" customFormat="false" ht="12" hidden="false" customHeight="false" outlineLevel="0" collapsed="false">
      <c r="A62" s="3"/>
      <c r="B62" s="22"/>
      <c r="C62" s="35" t="n">
        <v>1</v>
      </c>
      <c r="D62" s="22"/>
      <c r="E62" s="29" t="s">
        <v>97</v>
      </c>
      <c r="F62" s="29"/>
      <c r="G62" s="31" t="n">
        <f aca="false">G61+1</f>
        <v>47</v>
      </c>
      <c r="H62" s="31" t="n">
        <f aca="false">'anexa 4'!F16</f>
        <v>2044</v>
      </c>
      <c r="I62" s="35" t="n">
        <f aca="false">'anexa 4'!G16</f>
        <v>0</v>
      </c>
      <c r="J62" s="29" t="n">
        <v>0</v>
      </c>
      <c r="K62" s="31" t="n">
        <f aca="false">'anexa 4'!H16</f>
        <v>0</v>
      </c>
      <c r="L62" s="31" t="n">
        <f aca="false">'anexa 4'!I16</f>
        <v>0</v>
      </c>
      <c r="M62" s="29" t="n">
        <v>0</v>
      </c>
      <c r="N62" s="29" t="n">
        <v>0</v>
      </c>
    </row>
    <row r="63" customFormat="false" ht="24" hidden="false" customHeight="false" outlineLevel="0" collapsed="false">
      <c r="A63" s="3"/>
      <c r="B63" s="22"/>
      <c r="C63" s="35"/>
      <c r="D63" s="22"/>
      <c r="E63" s="29"/>
      <c r="F63" s="50" t="s">
        <v>98</v>
      </c>
      <c r="G63" s="31" t="n">
        <f aca="false">G62+1</f>
        <v>48</v>
      </c>
      <c r="H63" s="31" t="n">
        <v>0</v>
      </c>
      <c r="I63" s="35" t="n">
        <v>0</v>
      </c>
      <c r="J63" s="29" t="n">
        <v>0</v>
      </c>
      <c r="K63" s="31" t="n">
        <v>0</v>
      </c>
      <c r="L63" s="31" t="n">
        <v>0</v>
      </c>
      <c r="M63" s="29" t="n">
        <v>0</v>
      </c>
      <c r="N63" s="29" t="n">
        <v>0</v>
      </c>
    </row>
    <row r="64" customFormat="false" ht="12" hidden="false" customHeight="false" outlineLevel="0" collapsed="false">
      <c r="A64" s="3"/>
      <c r="B64" s="43" t="s">
        <v>99</v>
      </c>
      <c r="C64" s="43"/>
      <c r="D64" s="44"/>
      <c r="E64" s="29" t="s">
        <v>100</v>
      </c>
      <c r="F64" s="29"/>
      <c r="G64" s="31" t="n">
        <f aca="false">G63+1</f>
        <v>49</v>
      </c>
      <c r="H64" s="31" t="n">
        <f aca="false">'anexa 4'!F24</f>
        <v>7643</v>
      </c>
      <c r="I64" s="35" t="n">
        <f aca="false">'anexa 4'!G24</f>
        <v>2322</v>
      </c>
      <c r="J64" s="29" t="n">
        <f aca="false">I64/H64*100</f>
        <v>30.3807405469057</v>
      </c>
      <c r="K64" s="31" t="n">
        <f aca="false">'anexa 4'!H24</f>
        <v>2060</v>
      </c>
      <c r="L64" s="31" t="n">
        <f aca="false">'anexa 4'!I24</f>
        <v>6960</v>
      </c>
      <c r="M64" s="29" t="n">
        <f aca="false">K64/I64*100</f>
        <v>88.7166236003445</v>
      </c>
      <c r="N64" s="29" t="n">
        <f aca="false">L64/K64*100</f>
        <v>337.864077669903</v>
      </c>
    </row>
    <row r="65" customFormat="false" ht="12" hidden="false" customHeight="false" outlineLevel="0" collapsed="false">
      <c r="A65" s="3"/>
      <c r="B65" s="43" t="s">
        <v>101</v>
      </c>
      <c r="C65" s="43"/>
      <c r="D65" s="44"/>
      <c r="E65" s="22" t="s">
        <v>102</v>
      </c>
      <c r="F65" s="22"/>
      <c r="G65" s="35"/>
      <c r="H65" s="31"/>
      <c r="I65" s="35"/>
      <c r="J65" s="29"/>
      <c r="K65" s="31"/>
      <c r="L65" s="31"/>
      <c r="M65" s="22"/>
      <c r="N65" s="22"/>
    </row>
    <row r="66" customFormat="false" ht="12" hidden="false" customHeight="false" outlineLevel="0" collapsed="false">
      <c r="A66" s="3"/>
      <c r="B66" s="22"/>
      <c r="C66" s="35" t="n">
        <v>1</v>
      </c>
      <c r="D66" s="22"/>
      <c r="E66" s="22" t="s">
        <v>103</v>
      </c>
      <c r="F66" s="22"/>
      <c r="G66" s="35" t="n">
        <v>50</v>
      </c>
      <c r="H66" s="31" t="n">
        <f aca="false">'anexa 2 '!I170</f>
        <v>109</v>
      </c>
      <c r="I66" s="35" t="n">
        <f aca="false">'anexa 2 '!M170</f>
        <v>120</v>
      </c>
      <c r="J66" s="29" t="n">
        <f aca="false">I66/H66*100</f>
        <v>110.091743119266</v>
      </c>
      <c r="K66" s="31" t="n">
        <f aca="false">K67</f>
        <v>98</v>
      </c>
      <c r="L66" s="31" t="n">
        <f aca="false">L67</f>
        <v>89</v>
      </c>
      <c r="M66" s="22" t="n">
        <f aca="false">K66/I66*100</f>
        <v>81.6666666666667</v>
      </c>
      <c r="N66" s="22" t="n">
        <f aca="false">L66/K66*100</f>
        <v>90.8163265306122</v>
      </c>
    </row>
    <row r="67" customFormat="false" ht="12" hidden="false" customHeight="false" outlineLevel="0" collapsed="false">
      <c r="A67" s="3"/>
      <c r="B67" s="22"/>
      <c r="C67" s="35" t="n">
        <v>2</v>
      </c>
      <c r="D67" s="22"/>
      <c r="E67" s="22" t="s">
        <v>104</v>
      </c>
      <c r="F67" s="22"/>
      <c r="G67" s="35" t="n">
        <f aca="false">G66+1</f>
        <v>51</v>
      </c>
      <c r="H67" s="31" t="n">
        <f aca="false">'anexa 2 '!I171</f>
        <v>109</v>
      </c>
      <c r="I67" s="35" t="n">
        <f aca="false">'anexa 2 '!M171</f>
        <v>120</v>
      </c>
      <c r="J67" s="29" t="n">
        <f aca="false">I67/H67*100</f>
        <v>110.091743119266</v>
      </c>
      <c r="K67" s="31" t="n">
        <v>98</v>
      </c>
      <c r="L67" s="31" t="n">
        <v>89</v>
      </c>
      <c r="M67" s="22" t="n">
        <f aca="false">K67/I67*100</f>
        <v>81.6666666666667</v>
      </c>
      <c r="N67" s="22" t="n">
        <f aca="false">L67/K67*100</f>
        <v>90.8163265306122</v>
      </c>
    </row>
    <row r="68" customFormat="false" ht="27.75" hidden="false" customHeight="true" outlineLevel="0" collapsed="false">
      <c r="A68" s="3"/>
      <c r="B68" s="22"/>
      <c r="C68" s="35" t="n">
        <v>3</v>
      </c>
      <c r="D68" s="22"/>
      <c r="E68" s="36" t="s">
        <v>105</v>
      </c>
      <c r="F68" s="36"/>
      <c r="G68" s="35" t="n">
        <f aca="false">G67+1</f>
        <v>52</v>
      </c>
      <c r="H68" s="31" t="n">
        <f aca="false">'anexa 2 '!I173</f>
        <v>10693.4250764526</v>
      </c>
      <c r="I68" s="35" t="n">
        <f aca="false">'anexa 2 '!M173</f>
        <v>12073.6111111111</v>
      </c>
      <c r="J68" s="29" t="n">
        <f aca="false">ROUND(I68/H68*100,2)</f>
        <v>112.91</v>
      </c>
      <c r="K68" s="31" t="n">
        <f aca="false">((K26)/K67)/12*1000</f>
        <v>14335.0340136054</v>
      </c>
      <c r="L68" s="31" t="n">
        <f aca="false">ROUND(((L26)/L67)/12*1000,0)</f>
        <v>14995</v>
      </c>
      <c r="M68" s="22" t="n">
        <f aca="false">K68/I68*100</f>
        <v>118.730294372437</v>
      </c>
      <c r="N68" s="22" t="n">
        <f aca="false">L68/K68*100</f>
        <v>104.603867599953</v>
      </c>
    </row>
    <row r="69" customFormat="false" ht="43.5" hidden="false" customHeight="true" outlineLevel="0" collapsed="false">
      <c r="A69" s="3"/>
      <c r="B69" s="22"/>
      <c r="C69" s="35" t="n">
        <f aca="false">C68+1</f>
        <v>4</v>
      </c>
      <c r="D69" s="22"/>
      <c r="E69" s="36" t="s">
        <v>106</v>
      </c>
      <c r="F69" s="36"/>
      <c r="G69" s="35" t="n">
        <f aca="false">G68+1</f>
        <v>53</v>
      </c>
      <c r="H69" s="31" t="n">
        <f aca="false">'anexa 2 '!I174</f>
        <v>9381.49847094801</v>
      </c>
      <c r="I69" s="35" t="n">
        <f aca="false">'anexa 2 '!M174</f>
        <v>9781.94444444445</v>
      </c>
      <c r="J69" s="29" t="n">
        <f aca="false">ROUND(I69/H69*100,2)</f>
        <v>104.27</v>
      </c>
      <c r="K69" s="31" t="n">
        <f aca="false">ROUND(K26/K67/12*1000,0)</f>
        <v>14335</v>
      </c>
      <c r="L69" s="31" t="n">
        <f aca="false">ROUND(L26/L67/12*1000,0)</f>
        <v>14995</v>
      </c>
      <c r="M69" s="22" t="n">
        <f aca="false">K69/I69*100</f>
        <v>146.545506176345</v>
      </c>
      <c r="N69" s="22" t="n">
        <f aca="false">L69/K69*100</f>
        <v>104.604115800488</v>
      </c>
    </row>
    <row r="70" customFormat="false" ht="30" hidden="false" customHeight="true" outlineLevel="0" collapsed="false">
      <c r="A70" s="3"/>
      <c r="B70" s="22"/>
      <c r="C70" s="35" t="n">
        <f aca="false">C69+1</f>
        <v>5</v>
      </c>
      <c r="D70" s="22"/>
      <c r="E70" s="36" t="s">
        <v>107</v>
      </c>
      <c r="F70" s="36"/>
      <c r="G70" s="35" t="n">
        <f aca="false">G69+1</f>
        <v>54</v>
      </c>
      <c r="H70" s="31" t="n">
        <f aca="false">ROUND(H14/H67,0)</f>
        <v>1163</v>
      </c>
      <c r="I70" s="35" t="n">
        <f aca="false">ROUND(I14/I67,0)</f>
        <v>1229</v>
      </c>
      <c r="J70" s="29" t="n">
        <f aca="false">I70/H70*100</f>
        <v>105.674978503869</v>
      </c>
      <c r="K70" s="31" t="n">
        <f aca="false">ROUND(K14/K67,0)</f>
        <v>1430</v>
      </c>
      <c r="L70" s="31" t="n">
        <f aca="false">ROUND(L14/L67,0)</f>
        <v>1496</v>
      </c>
      <c r="M70" s="22" t="n">
        <f aca="false">K70/I70*100</f>
        <v>116.354759967453</v>
      </c>
      <c r="N70" s="22" t="n">
        <f aca="false">L70/K70*100</f>
        <v>104.615384615385</v>
      </c>
    </row>
    <row r="71" customFormat="false" ht="36" hidden="false" customHeight="true" outlineLevel="0" collapsed="false">
      <c r="A71" s="3"/>
      <c r="B71" s="22"/>
      <c r="C71" s="35" t="n">
        <f aca="false">C70+1</f>
        <v>6</v>
      </c>
      <c r="D71" s="22"/>
      <c r="E71" s="56" t="s">
        <v>108</v>
      </c>
      <c r="F71" s="56"/>
      <c r="G71" s="35" t="n">
        <f aca="false">G70+1</f>
        <v>55</v>
      </c>
      <c r="H71" s="31" t="n">
        <f aca="false">ROUND(H14/H67,0)</f>
        <v>1163</v>
      </c>
      <c r="I71" s="35" t="n">
        <f aca="false">ROUND(I14/I67,0)</f>
        <v>1229</v>
      </c>
      <c r="J71" s="29" t="n">
        <f aca="false">I71/H71*100</f>
        <v>105.674978503869</v>
      </c>
      <c r="K71" s="31" t="n">
        <f aca="false">ROUND(K14/K67,0)</f>
        <v>1430</v>
      </c>
      <c r="L71" s="31" t="n">
        <f aca="false">ROUND(L14/L67,0)</f>
        <v>1496</v>
      </c>
      <c r="M71" s="22" t="n">
        <f aca="false">K71/I71*100</f>
        <v>116.354759967453</v>
      </c>
      <c r="N71" s="22" t="n">
        <f aca="false">L71/K71*100</f>
        <v>104.615384615385</v>
      </c>
    </row>
    <row r="72" customFormat="false" ht="34.5" hidden="false" customHeight="true" outlineLevel="0" collapsed="false">
      <c r="A72" s="3"/>
      <c r="B72" s="22"/>
      <c r="C72" s="35" t="n">
        <f aca="false">C71+1</f>
        <v>7</v>
      </c>
      <c r="D72" s="22"/>
      <c r="E72" s="56" t="s">
        <v>109</v>
      </c>
      <c r="F72" s="56"/>
      <c r="G72" s="35" t="n">
        <f aca="false">G71+1</f>
        <v>56</v>
      </c>
      <c r="H72" s="31" t="n">
        <f aca="false">ROUND(H76/H67,0)</f>
        <v>1239</v>
      </c>
      <c r="I72" s="35" t="n">
        <f aca="false">ROUND(I76/I67,0)</f>
        <v>1208</v>
      </c>
      <c r="J72" s="29" t="n">
        <f aca="false">I72/H72*100</f>
        <v>97.497982243745</v>
      </c>
      <c r="K72" s="31" t="n">
        <f aca="false">ROUND(K76/K67,0)</f>
        <v>1378</v>
      </c>
      <c r="L72" s="31" t="n">
        <f aca="false">ROUND(L76/L67,0)</f>
        <v>1461</v>
      </c>
      <c r="M72" s="22" t="n">
        <f aca="false">K72/I72*100</f>
        <v>114.072847682119</v>
      </c>
      <c r="N72" s="22" t="n">
        <f aca="false">L72/K72*100</f>
        <v>106.023222060958</v>
      </c>
    </row>
    <row r="73" customFormat="false" ht="24" hidden="false" customHeight="true" outlineLevel="0" collapsed="false">
      <c r="A73" s="3"/>
      <c r="B73" s="22"/>
      <c r="C73" s="35" t="n">
        <f aca="false">C72+1</f>
        <v>8</v>
      </c>
      <c r="D73" s="22"/>
      <c r="E73" s="36" t="s">
        <v>110</v>
      </c>
      <c r="F73" s="36"/>
      <c r="G73" s="35" t="n">
        <f aca="false">G72+1</f>
        <v>57</v>
      </c>
      <c r="H73" s="31" t="n">
        <f aca="false">ROUND(H21/H13*1000,0)</f>
        <v>995</v>
      </c>
      <c r="I73" s="35" t="n">
        <f aca="false">ROUND(I21/I13*1000,0)</f>
        <v>995</v>
      </c>
      <c r="J73" s="29" t="n">
        <f aca="false">I73/H73*100</f>
        <v>100</v>
      </c>
      <c r="K73" s="31" t="n">
        <f aca="false">I73</f>
        <v>995</v>
      </c>
      <c r="L73" s="31" t="n">
        <f aca="false">I73</f>
        <v>995</v>
      </c>
      <c r="M73" s="22" t="n">
        <f aca="false">K73/I73*100</f>
        <v>100</v>
      </c>
      <c r="N73" s="22" t="n">
        <f aca="false">L73/K73*100</f>
        <v>100</v>
      </c>
    </row>
    <row r="74" customFormat="false" ht="12" hidden="false" customHeight="false" outlineLevel="0" collapsed="false">
      <c r="A74" s="3"/>
      <c r="B74" s="22"/>
      <c r="C74" s="35" t="n">
        <f aca="false">C73+1</f>
        <v>9</v>
      </c>
      <c r="D74" s="22"/>
      <c r="E74" s="22" t="s">
        <v>111</v>
      </c>
      <c r="F74" s="22"/>
      <c r="G74" s="35" t="n">
        <f aca="false">G73+1</f>
        <v>58</v>
      </c>
      <c r="H74" s="31" t="n">
        <f aca="false">'anexa 2 '!I183</f>
        <v>7586</v>
      </c>
      <c r="I74" s="35" t="n">
        <f aca="false">'anexa 2 '!M183</f>
        <v>6000</v>
      </c>
      <c r="J74" s="29" t="n">
        <f aca="false">I74/H74*100</f>
        <v>79.093066174532</v>
      </c>
      <c r="K74" s="31" t="n">
        <f aca="false">I74-100</f>
        <v>5900</v>
      </c>
      <c r="L74" s="31" t="n">
        <f aca="false">K74-100</f>
        <v>5800</v>
      </c>
      <c r="M74" s="22" t="n">
        <f aca="false">K74/I74*100</f>
        <v>98.3333333333333</v>
      </c>
      <c r="N74" s="22" t="n">
        <f aca="false">L74/K74*100</f>
        <v>98.3050847457627</v>
      </c>
    </row>
    <row r="75" customFormat="false" ht="12.75" hidden="false" customHeight="false" outlineLevel="0" collapsed="false">
      <c r="A75" s="3"/>
      <c r="B75" s="22"/>
      <c r="C75" s="35" t="n">
        <f aca="false">C74+1</f>
        <v>10</v>
      </c>
      <c r="D75" s="22"/>
      <c r="E75" s="22" t="s">
        <v>112</v>
      </c>
      <c r="F75" s="22"/>
      <c r="G75" s="35" t="n">
        <f aca="false">G74+1</f>
        <v>59</v>
      </c>
      <c r="H75" s="31" t="n">
        <f aca="false">'anexa 2 '!I184</f>
        <v>2491</v>
      </c>
      <c r="I75" s="35" t="n">
        <f aca="false">'anexa 2 '!M184</f>
        <v>4900</v>
      </c>
      <c r="J75" s="29" t="n">
        <f aca="false">I75/H75*100</f>
        <v>196.708149337615</v>
      </c>
      <c r="K75" s="31" t="n">
        <f aca="false">I75-100</f>
        <v>4800</v>
      </c>
      <c r="L75" s="31" t="n">
        <f aca="false">K75-100</f>
        <v>4700</v>
      </c>
      <c r="M75" s="29" t="n">
        <f aca="false">K75/I75*100</f>
        <v>97.9591836734694</v>
      </c>
      <c r="N75" s="29" t="n">
        <f aca="false">L75/K75*100</f>
        <v>97.9166666666667</v>
      </c>
    </row>
    <row r="76" s="60" customFormat="true" ht="12" hidden="false" customHeight="true" outlineLevel="0" collapsed="false">
      <c r="A76" s="13"/>
      <c r="B76" s="29"/>
      <c r="C76" s="57" t="n">
        <f aca="false">C75+1</f>
        <v>11</v>
      </c>
      <c r="D76" s="58"/>
      <c r="E76" s="58" t="s">
        <v>113</v>
      </c>
      <c r="F76" s="58"/>
      <c r="G76" s="57" t="n">
        <f aca="false">G75+1</f>
        <v>60</v>
      </c>
      <c r="H76" s="57" t="n">
        <f aca="false">'anexa 2 '!I179</f>
        <v>135072</v>
      </c>
      <c r="I76" s="59" t="n">
        <f aca="false">'anexa 2 '!M179</f>
        <v>145000</v>
      </c>
      <c r="J76" s="58" t="n">
        <f aca="false">I76/H76*100</f>
        <v>107.350153991945</v>
      </c>
      <c r="K76" s="57" t="n">
        <v>135000</v>
      </c>
      <c r="L76" s="57" t="n">
        <v>130000</v>
      </c>
      <c r="M76" s="58" t="n">
        <f aca="false">K76/I76*100</f>
        <v>93.1034482758621</v>
      </c>
      <c r="N76" s="58" t="n">
        <f aca="false">L76/K76*100</f>
        <v>96.2962962962963</v>
      </c>
    </row>
    <row r="77" s="60" customFormat="true" ht="12" hidden="false" customHeight="true" outlineLevel="0" collapsed="false">
      <c r="A77" s="13"/>
      <c r="B77" s="61"/>
      <c r="C77" s="62"/>
      <c r="D77" s="63"/>
      <c r="E77" s="63"/>
      <c r="F77" s="63" t="s">
        <v>114</v>
      </c>
      <c r="G77" s="62"/>
      <c r="H77" s="62"/>
      <c r="I77" s="64"/>
      <c r="J77" s="63"/>
      <c r="K77" s="62"/>
      <c r="L77" s="62"/>
      <c r="M77" s="63"/>
      <c r="N77" s="63"/>
    </row>
    <row r="78" s="60" customFormat="true" ht="12" hidden="false" customHeight="true" outlineLevel="0" collapsed="false">
      <c r="A78" s="13"/>
      <c r="B78" s="61"/>
      <c r="C78" s="62"/>
      <c r="D78" s="63"/>
      <c r="E78" s="63"/>
      <c r="F78" s="63" t="s">
        <v>115</v>
      </c>
      <c r="G78" s="62"/>
      <c r="H78" s="62"/>
      <c r="I78" s="64"/>
      <c r="J78" s="63"/>
      <c r="K78" s="62"/>
      <c r="L78" s="62"/>
      <c r="M78" s="63"/>
      <c r="N78" s="63"/>
    </row>
    <row r="79" customFormat="false" ht="12" hidden="false" customHeight="false" outlineLevel="0" collapsed="false">
      <c r="A79" s="3"/>
      <c r="B79" s="3"/>
      <c r="C79" s="4"/>
      <c r="D79" s="3"/>
      <c r="E79" s="3"/>
      <c r="F79" s="3"/>
      <c r="G79" s="4"/>
      <c r="H79" s="4"/>
      <c r="I79" s="4"/>
      <c r="J79" s="3"/>
      <c r="K79" s="4"/>
      <c r="L79" s="4"/>
      <c r="M79" s="3"/>
      <c r="N79" s="3"/>
    </row>
    <row r="80" s="1" customFormat="true" ht="15" hidden="false" customHeight="true" outlineLevel="0" collapsed="false">
      <c r="A80" s="3"/>
      <c r="B80" s="3"/>
      <c r="E80" s="65" t="s">
        <v>116</v>
      </c>
      <c r="F80" s="65"/>
      <c r="G80" s="66"/>
      <c r="H80" s="66"/>
      <c r="I80" s="66"/>
      <c r="J80" s="67" t="s">
        <v>117</v>
      </c>
      <c r="K80" s="67"/>
      <c r="L80" s="67"/>
      <c r="M80" s="67"/>
      <c r="N80" s="67"/>
    </row>
    <row r="81" s="1" customFormat="true" ht="15" hidden="false" customHeight="true" outlineLevel="0" collapsed="false">
      <c r="A81" s="3"/>
      <c r="B81" s="3"/>
      <c r="E81" s="65" t="s">
        <v>118</v>
      </c>
      <c r="F81" s="65"/>
      <c r="G81" s="66"/>
      <c r="H81" s="66"/>
      <c r="I81" s="66"/>
      <c r="J81" s="65"/>
      <c r="K81" s="67" t="s">
        <v>119</v>
      </c>
      <c r="L81" s="67"/>
      <c r="M81" s="67"/>
      <c r="N81" s="67"/>
    </row>
    <row r="82" s="1" customFormat="true" ht="13.5" hidden="false" customHeight="false" outlineLevel="0" collapsed="false">
      <c r="A82" s="3"/>
      <c r="B82" s="3"/>
      <c r="E82" s="68"/>
      <c r="F82" s="68"/>
      <c r="G82" s="68"/>
      <c r="H82" s="68"/>
      <c r="I82" s="68"/>
      <c r="J82" s="68"/>
      <c r="K82" s="68"/>
      <c r="L82" s="68"/>
      <c r="M82" s="68"/>
      <c r="N82" s="68"/>
    </row>
    <row r="83" s="1" customFormat="true" ht="12" hidden="false" customHeight="false" outlineLevel="0" collapsed="false">
      <c r="A83" s="3"/>
      <c r="B83" s="3"/>
    </row>
    <row r="84" s="1" customFormat="true" ht="12" hidden="false" customHeight="false" outlineLevel="0" collapsed="false"/>
    <row r="85" s="1" customFormat="true" ht="12" hidden="false" customHeight="false" outlineLevel="0" collapsed="false"/>
    <row r="86" s="1" customFormat="true" ht="12" hidden="false" customHeight="false" outlineLevel="0" collapsed="false"/>
    <row r="87" s="1" customFormat="true" ht="12" hidden="false" customHeight="false" outlineLevel="0" collapsed="false"/>
    <row r="88" s="1" customFormat="true" ht="12" hidden="false" customHeight="false" outlineLevel="0" collapsed="false"/>
    <row r="89" s="1" customFormat="true" ht="12" hidden="false" customHeight="false" outlineLevel="0" collapsed="false"/>
    <row r="90" s="1" customFormat="true" ht="12" hidden="false" customHeight="false" outlineLevel="0" collapsed="false"/>
    <row r="91" s="1" customFormat="true" ht="12" hidden="false" customHeight="false" outlineLevel="0" collapsed="false"/>
    <row r="92" s="1" customFormat="true" ht="12" hidden="false" customHeight="false" outlineLevel="0" collapsed="false"/>
    <row r="93" s="1" customFormat="true" ht="12" hidden="false" customHeight="false" outlineLevel="0" collapsed="false"/>
    <row r="94" s="1" customFormat="true" ht="12" hidden="false" customHeight="false" outlineLevel="0" collapsed="false"/>
    <row r="95" s="1" customFormat="true" ht="12" hidden="false" customHeight="false" outlineLevel="0" collapsed="false"/>
    <row r="96" s="1" customFormat="true" ht="12" hidden="false" customHeight="false" outlineLevel="0" collapsed="false"/>
    <row r="97" s="1" customFormat="true" ht="12" hidden="false" customHeight="false" outlineLevel="0" collapsed="false"/>
    <row r="98" s="1" customFormat="true" ht="12" hidden="false" customHeight="false" outlineLevel="0" collapsed="false"/>
    <row r="99" s="1" customFormat="true" ht="12" hidden="false" customHeight="false" outlineLevel="0" collapsed="false"/>
    <row r="100" s="1" customFormat="true" ht="12" hidden="false" customHeight="false" outlineLevel="0" collapsed="false"/>
    <row r="101" s="1" customFormat="true" ht="12" hidden="false" customHeight="false" outlineLevel="0" collapsed="false"/>
    <row r="102" s="1" customFormat="true" ht="12" hidden="false" customHeight="false" outlineLevel="0" collapsed="false"/>
    <row r="103" s="1" customFormat="true" ht="12" hidden="false" customHeight="false" outlineLevel="0" collapsed="false"/>
    <row r="104" s="1" customFormat="true" ht="12" hidden="false" customHeight="false" outlineLevel="0" collapsed="false"/>
    <row r="105" s="1" customFormat="true" ht="12" hidden="false" customHeight="false" outlineLevel="0" collapsed="false"/>
    <row r="106" s="1" customFormat="true" ht="12" hidden="false" customHeight="false" outlineLevel="0" collapsed="false"/>
    <row r="107" s="1" customFormat="true" ht="12" hidden="false" customHeight="false" outlineLevel="0" collapsed="false"/>
    <row r="108" s="1" customFormat="true" ht="12" hidden="false" customHeight="false" outlineLevel="0" collapsed="false"/>
    <row r="109" s="1" customFormat="true" ht="12" hidden="false" customHeight="false" outlineLevel="0" collapsed="false"/>
    <row r="110" s="1" customFormat="true" ht="12" hidden="false" customHeight="false" outlineLevel="0" collapsed="false"/>
    <row r="111" s="1" customFormat="true" ht="12" hidden="false" customHeight="false" outlineLevel="0" collapsed="false"/>
    <row r="112" s="1" customFormat="true" ht="12" hidden="false" customHeight="false" outlineLevel="0" collapsed="false"/>
    <row r="113" s="1" customFormat="true" ht="12" hidden="false" customHeight="false" outlineLevel="0" collapsed="false"/>
    <row r="114" s="1" customFormat="true" ht="12" hidden="false" customHeight="false" outlineLevel="0" collapsed="false"/>
    <row r="115" s="1" customFormat="true" ht="12" hidden="false" customHeight="false" outlineLevel="0" collapsed="false"/>
    <row r="116" s="1" customFormat="true" ht="12" hidden="false" customHeight="false" outlineLevel="0" collapsed="false"/>
    <row r="117" s="1" customFormat="true" ht="12" hidden="false" customHeight="false" outlineLevel="0" collapsed="false"/>
    <row r="118" s="1" customFormat="true" ht="12" hidden="false" customHeight="false" outlineLevel="0" collapsed="false"/>
    <row r="119" s="1" customFormat="true" ht="12" hidden="false" customHeight="false" outlineLevel="0" collapsed="false"/>
    <row r="120" s="1" customFormat="true" ht="12" hidden="false" customHeight="false" outlineLevel="0" collapsed="false"/>
    <row r="121" s="1" customFormat="true" ht="12" hidden="false" customHeight="false" outlineLevel="0" collapsed="false"/>
    <row r="122" s="1" customFormat="true" ht="12" hidden="false" customHeight="false" outlineLevel="0" collapsed="false"/>
    <row r="123" s="1" customFormat="true" ht="12" hidden="false" customHeight="false" outlineLevel="0" collapsed="false"/>
    <row r="124" s="1" customFormat="true" ht="12" hidden="false" customHeight="false" outlineLevel="0" collapsed="false"/>
    <row r="125" s="1" customFormat="true" ht="12" hidden="false" customHeight="false" outlineLevel="0" collapsed="false"/>
    <row r="126" s="1" customFormat="true" ht="12" hidden="false" customHeight="false" outlineLevel="0" collapsed="false"/>
    <row r="127" s="1" customFormat="true" ht="12" hidden="false" customHeight="false" outlineLevel="0" collapsed="false"/>
    <row r="128" s="1" customFormat="true" ht="12" hidden="false" customHeight="false" outlineLevel="0" collapsed="false"/>
    <row r="129" s="1" customFormat="true" ht="12" hidden="false" customHeight="false" outlineLevel="0" collapsed="false"/>
    <row r="130" s="1" customFormat="true" ht="12" hidden="false" customHeight="false" outlineLevel="0" collapsed="false"/>
    <row r="131" s="1" customFormat="true" ht="12" hidden="false" customHeight="false" outlineLevel="0" collapsed="false"/>
    <row r="132" s="1" customFormat="true" ht="12" hidden="false" customHeight="false" outlineLevel="0" collapsed="false"/>
    <row r="133" s="1" customFormat="true" ht="12" hidden="false" customHeight="false" outlineLevel="0" collapsed="false"/>
    <row r="134" s="1" customFormat="true" ht="12" hidden="false" customHeight="false" outlineLevel="0" collapsed="false"/>
    <row r="135" s="1" customFormat="true" ht="12" hidden="false" customHeight="false" outlineLevel="0" collapsed="false"/>
    <row r="136" s="1" customFormat="true" ht="12" hidden="false" customHeight="false" outlineLevel="0" collapsed="false"/>
    <row r="137" s="1" customFormat="true" ht="12" hidden="false" customHeight="false" outlineLevel="0" collapsed="false"/>
    <row r="138" s="1" customFormat="true" ht="12" hidden="false" customHeight="false" outlineLevel="0" collapsed="false"/>
    <row r="139" s="1" customFormat="true" ht="12" hidden="false" customHeight="false" outlineLevel="0" collapsed="false"/>
    <row r="140" s="1" customFormat="true" ht="12" hidden="false" customHeight="false" outlineLevel="0" collapsed="false"/>
    <row r="141" s="1" customFormat="true" ht="12" hidden="false" customHeight="false" outlineLevel="0" collapsed="false"/>
    <row r="142" s="1" customFormat="true" ht="12" hidden="false" customHeight="false" outlineLevel="0" collapsed="false"/>
    <row r="143" s="1" customFormat="true" ht="12" hidden="false" customHeight="false" outlineLevel="0" collapsed="false"/>
    <row r="144" s="1" customFormat="true" ht="12" hidden="false" customHeight="false" outlineLevel="0" collapsed="false"/>
    <row r="145" s="1" customFormat="true" ht="12" hidden="false" customHeight="false" outlineLevel="0" collapsed="false"/>
    <row r="146" s="1" customFormat="true" ht="12" hidden="false" customHeight="false" outlineLevel="0" collapsed="false"/>
    <row r="147" s="1" customFormat="true" ht="12" hidden="false" customHeight="false" outlineLevel="0" collapsed="false"/>
    <row r="148" s="1" customFormat="true" ht="12" hidden="false" customHeight="false" outlineLevel="0" collapsed="false"/>
    <row r="149" s="1" customFormat="true" ht="12" hidden="false" customHeight="false" outlineLevel="0" collapsed="false"/>
    <row r="150" s="1" customFormat="true" ht="12" hidden="false" customHeight="false" outlineLevel="0" collapsed="false"/>
    <row r="151" s="1" customFormat="true" ht="12" hidden="false" customHeight="false" outlineLevel="0" collapsed="false"/>
    <row r="152" s="1" customFormat="true" ht="12" hidden="false" customHeight="false" outlineLevel="0" collapsed="false"/>
    <row r="153" s="1" customFormat="true" ht="12" hidden="false" customHeight="false" outlineLevel="0" collapsed="false"/>
    <row r="154" s="1" customFormat="true" ht="12" hidden="false" customHeight="false" outlineLevel="0" collapsed="false"/>
    <row r="155" s="1" customFormat="true" ht="12" hidden="false" customHeight="false" outlineLevel="0" collapsed="false"/>
    <row r="156" s="1" customFormat="true" ht="12" hidden="false" customHeight="false" outlineLevel="0" collapsed="false"/>
    <row r="157" s="1" customFormat="true" ht="12" hidden="false" customHeight="false" outlineLevel="0" collapsed="false"/>
    <row r="158" s="1" customFormat="true" ht="12" hidden="false" customHeight="false" outlineLevel="0" collapsed="false"/>
    <row r="159" s="1" customFormat="true" ht="12" hidden="false" customHeight="false" outlineLevel="0" collapsed="false"/>
    <row r="160" s="1" customFormat="true" ht="12" hidden="false" customHeight="false" outlineLevel="0" collapsed="false"/>
    <row r="161" s="1" customFormat="true" ht="12" hidden="false" customHeight="false" outlineLevel="0" collapsed="false"/>
    <row r="162" s="1" customFormat="true" ht="12" hidden="false" customHeight="false" outlineLevel="0" collapsed="false"/>
    <row r="163" s="1" customFormat="true" ht="12" hidden="false" customHeight="false" outlineLevel="0" collapsed="false"/>
    <row r="164" s="1" customFormat="true" ht="12" hidden="false" customHeight="false" outlineLevel="0" collapsed="false"/>
    <row r="165" s="1" customFormat="true" ht="12" hidden="false" customHeight="false" outlineLevel="0" collapsed="false"/>
    <row r="166" s="1" customFormat="true" ht="12" hidden="false" customHeight="false" outlineLevel="0" collapsed="false"/>
    <row r="167" s="1" customFormat="true" ht="12" hidden="false" customHeight="false" outlineLevel="0" collapsed="false"/>
    <row r="168" s="1" customFormat="true" ht="12" hidden="false" customHeight="false" outlineLevel="0" collapsed="false"/>
    <row r="169" s="1" customFormat="true" ht="12" hidden="false" customHeight="false" outlineLevel="0" collapsed="false"/>
    <row r="170" s="1" customFormat="true" ht="12" hidden="false" customHeight="false" outlineLevel="0" collapsed="false"/>
    <row r="171" s="1" customFormat="true" ht="12" hidden="false" customHeight="false" outlineLevel="0" collapsed="false"/>
    <row r="172" s="1" customFormat="true" ht="12" hidden="false" customHeight="false" outlineLevel="0" collapsed="false"/>
    <row r="173" s="1" customFormat="true" ht="12" hidden="false" customHeight="false" outlineLevel="0" collapsed="false"/>
    <row r="174" s="1" customFormat="true" ht="12" hidden="false" customHeight="false" outlineLevel="0" collapsed="false"/>
    <row r="175" s="1" customFormat="true" ht="12" hidden="false" customHeight="false" outlineLevel="0" collapsed="false"/>
    <row r="176" s="1" customFormat="true" ht="12" hidden="false" customHeight="false" outlineLevel="0" collapsed="false"/>
    <row r="177" s="1" customFormat="true" ht="12" hidden="false" customHeight="false" outlineLevel="0" collapsed="false"/>
    <row r="178" s="1" customFormat="true" ht="12" hidden="false" customHeight="false" outlineLevel="0" collapsed="false"/>
    <row r="179" s="1" customFormat="true" ht="12" hidden="false" customHeight="false" outlineLevel="0" collapsed="false"/>
    <row r="180" s="1" customFormat="true" ht="12" hidden="false" customHeight="false" outlineLevel="0" collapsed="false"/>
    <row r="181" s="1" customFormat="true" ht="12" hidden="false" customHeight="false" outlineLevel="0" collapsed="false"/>
    <row r="182" s="1" customFormat="true" ht="12" hidden="false" customHeight="false" outlineLevel="0" collapsed="false"/>
    <row r="183" s="1" customFormat="true" ht="12" hidden="false" customHeight="false" outlineLevel="0" collapsed="false"/>
    <row r="184" s="1" customFormat="true" ht="12" hidden="false" customHeight="false" outlineLevel="0" collapsed="false"/>
    <row r="185" s="1" customFormat="true" ht="12" hidden="false" customHeight="false" outlineLevel="0" collapsed="false"/>
    <row r="186" s="1" customFormat="true" ht="12" hidden="false" customHeight="false" outlineLevel="0" collapsed="false"/>
    <row r="187" s="1" customFormat="true" ht="12" hidden="false" customHeight="false" outlineLevel="0" collapsed="false"/>
    <row r="188" s="1" customFormat="true" ht="12" hidden="false" customHeight="false" outlineLevel="0" collapsed="false"/>
    <row r="189" s="1" customFormat="true" ht="12" hidden="false" customHeight="false" outlineLevel="0" collapsed="false"/>
    <row r="190" s="1" customFormat="true" ht="12" hidden="false" customHeight="false" outlineLevel="0" collapsed="false"/>
    <row r="191" s="1" customFormat="true" ht="12" hidden="false" customHeight="false" outlineLevel="0" collapsed="false"/>
    <row r="192" s="1" customFormat="true" ht="12" hidden="false" customHeight="false" outlineLevel="0" collapsed="false"/>
    <row r="193" s="1" customFormat="true" ht="12" hidden="false" customHeight="false" outlineLevel="0" collapsed="false"/>
    <row r="194" s="1" customFormat="true" ht="12" hidden="false" customHeight="false" outlineLevel="0" collapsed="false"/>
    <row r="195" s="1" customFormat="true" ht="12" hidden="false" customHeight="false" outlineLevel="0" collapsed="false"/>
    <row r="196" s="1" customFormat="true" ht="12" hidden="false" customHeight="false" outlineLevel="0" collapsed="false"/>
    <row r="197" s="1" customFormat="true" ht="12" hidden="false" customHeight="false" outlineLevel="0" collapsed="false"/>
    <row r="198" s="1" customFormat="true" ht="12" hidden="false" customHeight="false" outlineLevel="0" collapsed="false"/>
    <row r="199" s="1" customFormat="true" ht="12" hidden="false" customHeight="false" outlineLevel="0" collapsed="false"/>
    <row r="200" s="1" customFormat="true" ht="12" hidden="false" customHeight="false" outlineLevel="0" collapsed="false"/>
    <row r="201" s="1" customFormat="true" ht="12" hidden="false" customHeight="false" outlineLevel="0" collapsed="false"/>
    <row r="202" s="1" customFormat="true" ht="12" hidden="false" customHeight="false" outlineLevel="0" collapsed="false"/>
    <row r="203" s="1" customFormat="true" ht="12" hidden="false" customHeight="false" outlineLevel="0" collapsed="false"/>
    <row r="204" s="1" customFormat="true" ht="12" hidden="false" customHeight="false" outlineLevel="0" collapsed="false"/>
    <row r="205" s="1" customFormat="true" ht="12" hidden="false" customHeight="false" outlineLevel="0" collapsed="false"/>
    <row r="206" s="1" customFormat="true" ht="12" hidden="false" customHeight="false" outlineLevel="0" collapsed="false"/>
    <row r="207" s="1" customFormat="true" ht="12" hidden="false" customHeight="false" outlineLevel="0" collapsed="false"/>
    <row r="208" s="1" customFormat="true" ht="12" hidden="false" customHeight="false" outlineLevel="0" collapsed="false"/>
    <row r="209" s="1" customFormat="true" ht="12" hidden="false" customHeight="false" outlineLevel="0" collapsed="false"/>
    <row r="210" s="1" customFormat="true" ht="12" hidden="false" customHeight="false" outlineLevel="0" collapsed="false"/>
    <row r="211" s="1" customFormat="true" ht="12" hidden="false" customHeight="false" outlineLevel="0" collapsed="false"/>
    <row r="212" s="1" customFormat="true" ht="12" hidden="false" customHeight="false" outlineLevel="0" collapsed="false"/>
    <row r="213" s="1" customFormat="true" ht="12" hidden="false" customHeight="false" outlineLevel="0" collapsed="false"/>
    <row r="214" s="1" customFormat="true" ht="12" hidden="false" customHeight="false" outlineLevel="0" collapsed="false"/>
    <row r="215" s="1" customFormat="true" ht="12" hidden="false" customHeight="false" outlineLevel="0" collapsed="false"/>
    <row r="216" s="1" customFormat="true" ht="12" hidden="false" customHeight="false" outlineLevel="0" collapsed="false"/>
    <row r="217" s="1" customFormat="true" ht="12" hidden="false" customHeight="false" outlineLevel="0" collapsed="false"/>
    <row r="218" s="1" customFormat="true" ht="12" hidden="false" customHeight="false" outlineLevel="0" collapsed="false"/>
    <row r="219" s="1" customFormat="true" ht="12" hidden="false" customHeight="false" outlineLevel="0" collapsed="false"/>
    <row r="220" s="1" customFormat="true" ht="12" hidden="false" customHeight="false" outlineLevel="0" collapsed="false"/>
    <row r="221" s="1" customFormat="true" ht="12" hidden="false" customHeight="false" outlineLevel="0" collapsed="false"/>
    <row r="222" s="1" customFormat="true" ht="12" hidden="false" customHeight="false" outlineLevel="0" collapsed="false"/>
    <row r="223" s="1" customFormat="true" ht="12" hidden="false" customHeight="false" outlineLevel="0" collapsed="false"/>
    <row r="224" s="1" customFormat="true" ht="12" hidden="false" customHeight="false" outlineLevel="0" collapsed="false"/>
    <row r="225" s="1" customFormat="true" ht="12" hidden="false" customHeight="false" outlineLevel="0" collapsed="false"/>
    <row r="226" s="1" customFormat="true" ht="12" hidden="false" customHeight="false" outlineLevel="0" collapsed="false"/>
    <row r="227" s="1" customFormat="true" ht="12" hidden="false" customHeight="false" outlineLevel="0" collapsed="false"/>
    <row r="228" s="1" customFormat="true" ht="12" hidden="false" customHeight="false" outlineLevel="0" collapsed="false"/>
    <row r="229" s="1" customFormat="true" ht="12" hidden="false" customHeight="false" outlineLevel="0" collapsed="false"/>
    <row r="230" s="1" customFormat="true" ht="12" hidden="false" customHeight="false" outlineLevel="0" collapsed="false"/>
    <row r="231" s="1" customFormat="true" ht="12" hidden="false" customHeight="false" outlineLevel="0" collapsed="false"/>
    <row r="232" s="1" customFormat="true" ht="12" hidden="false" customHeight="false" outlineLevel="0" collapsed="false"/>
    <row r="233" s="1" customFormat="true" ht="12" hidden="false" customHeight="false" outlineLevel="0" collapsed="false"/>
    <row r="234" s="1" customFormat="true" ht="12" hidden="false" customHeight="false" outlineLevel="0" collapsed="false"/>
    <row r="235" s="1" customFormat="true" ht="12" hidden="false" customHeight="false" outlineLevel="0" collapsed="false"/>
    <row r="236" s="1" customFormat="true" ht="12" hidden="false" customHeight="false" outlineLevel="0" collapsed="false"/>
    <row r="237" s="1" customFormat="true" ht="12" hidden="false" customHeight="false" outlineLevel="0" collapsed="false"/>
    <row r="238" s="1" customFormat="true" ht="12" hidden="false" customHeight="false" outlineLevel="0" collapsed="false"/>
    <row r="239" s="1" customFormat="true" ht="12" hidden="false" customHeight="false" outlineLevel="0" collapsed="false"/>
    <row r="240" s="1" customFormat="true" ht="12" hidden="false" customHeight="false" outlineLevel="0" collapsed="false"/>
    <row r="241" s="1" customFormat="true" ht="12" hidden="false" customHeight="false" outlineLevel="0" collapsed="false"/>
    <row r="242" s="1" customFormat="true" ht="12" hidden="false" customHeight="false" outlineLevel="0" collapsed="false"/>
    <row r="243" s="1" customFormat="true" ht="12" hidden="false" customHeight="false" outlineLevel="0" collapsed="false"/>
    <row r="244" s="1" customFormat="true" ht="12" hidden="false" customHeight="false" outlineLevel="0" collapsed="false"/>
    <row r="245" s="1" customFormat="true" ht="12" hidden="false" customHeight="false" outlineLevel="0" collapsed="false"/>
    <row r="246" s="1" customFormat="true" ht="12" hidden="false" customHeight="false" outlineLevel="0" collapsed="false"/>
    <row r="247" s="1" customFormat="true" ht="12" hidden="false" customHeight="false" outlineLevel="0" collapsed="false"/>
    <row r="248" s="1" customFormat="true" ht="12" hidden="false" customHeight="false" outlineLevel="0" collapsed="false"/>
    <row r="249" s="1" customFormat="true" ht="12" hidden="false" customHeight="false" outlineLevel="0" collapsed="false"/>
    <row r="250" s="1" customFormat="true" ht="12" hidden="false" customHeight="false" outlineLevel="0" collapsed="false"/>
    <row r="251" s="1" customFormat="true" ht="12" hidden="false" customHeight="false" outlineLevel="0" collapsed="false"/>
    <row r="252" s="1" customFormat="true" ht="12" hidden="false" customHeight="false" outlineLevel="0" collapsed="false"/>
    <row r="253" s="1" customFormat="true" ht="12" hidden="false" customHeight="false" outlineLevel="0" collapsed="false"/>
    <row r="254" s="1" customFormat="true" ht="12" hidden="false" customHeight="false" outlineLevel="0" collapsed="false"/>
    <row r="255" s="1" customFormat="true" ht="12" hidden="false" customHeight="false" outlineLevel="0" collapsed="false"/>
    <row r="256" s="1" customFormat="true" ht="12" hidden="false" customHeight="false" outlineLevel="0" collapsed="false"/>
    <row r="257" s="1" customFormat="true" ht="12" hidden="false" customHeight="false" outlineLevel="0" collapsed="false"/>
    <row r="258" s="1" customFormat="true" ht="12" hidden="false" customHeight="false" outlineLevel="0" collapsed="false"/>
    <row r="259" s="1" customFormat="true" ht="12" hidden="false" customHeight="false" outlineLevel="0" collapsed="false"/>
    <row r="260" s="1" customFormat="true" ht="12" hidden="false" customHeight="false" outlineLevel="0" collapsed="false"/>
    <row r="261" s="1" customFormat="true" ht="12" hidden="false" customHeight="false" outlineLevel="0" collapsed="false"/>
    <row r="262" s="1" customFormat="true" ht="12" hidden="false" customHeight="false" outlineLevel="0" collapsed="false"/>
    <row r="263" s="1" customFormat="true" ht="12" hidden="false" customHeight="false" outlineLevel="0" collapsed="false"/>
    <row r="264" s="1" customFormat="true" ht="12" hidden="false" customHeight="false" outlineLevel="0" collapsed="false"/>
    <row r="265" s="1" customFormat="true" ht="12" hidden="false" customHeight="false" outlineLevel="0" collapsed="false"/>
    <row r="266" s="1" customFormat="true" ht="12" hidden="false" customHeight="false" outlineLevel="0" collapsed="false"/>
    <row r="267" s="1" customFormat="true" ht="12" hidden="false" customHeight="false" outlineLevel="0" collapsed="false"/>
    <row r="268" s="1" customFormat="true" ht="12" hidden="false" customHeight="false" outlineLevel="0" collapsed="false"/>
    <row r="269" s="1" customFormat="true" ht="12" hidden="false" customHeight="false" outlineLevel="0" collapsed="false"/>
    <row r="270" s="1" customFormat="true" ht="12" hidden="false" customHeight="false" outlineLevel="0" collapsed="false"/>
    <row r="271" s="1" customFormat="true" ht="12" hidden="false" customHeight="false" outlineLevel="0" collapsed="false"/>
    <row r="272" s="1" customFormat="true" ht="12" hidden="false" customHeight="false" outlineLevel="0" collapsed="false"/>
    <row r="273" s="1" customFormat="true" ht="12" hidden="false" customHeight="false" outlineLevel="0" collapsed="false"/>
    <row r="274" s="1" customFormat="true" ht="12" hidden="false" customHeight="false" outlineLevel="0" collapsed="false"/>
    <row r="275" s="1" customFormat="true" ht="12" hidden="false" customHeight="false" outlineLevel="0" collapsed="false"/>
    <row r="276" s="1" customFormat="true" ht="12" hidden="false" customHeight="false" outlineLevel="0" collapsed="false"/>
    <row r="277" s="1" customFormat="true" ht="12" hidden="false" customHeight="false" outlineLevel="0" collapsed="false"/>
    <row r="278" s="1" customFormat="true" ht="12" hidden="false" customHeight="false" outlineLevel="0" collapsed="false"/>
    <row r="279" s="1" customFormat="true" ht="12" hidden="false" customHeight="false" outlineLevel="0" collapsed="false"/>
    <row r="280" s="1" customFormat="true" ht="12" hidden="false" customHeight="false" outlineLevel="0" collapsed="false"/>
    <row r="281" s="1" customFormat="true" ht="12" hidden="false" customHeight="false" outlineLevel="0" collapsed="false"/>
    <row r="282" s="1" customFormat="true" ht="12" hidden="false" customHeight="false" outlineLevel="0" collapsed="false"/>
    <row r="283" s="1" customFormat="true" ht="12" hidden="false" customHeight="false" outlineLevel="0" collapsed="false"/>
    <row r="284" s="1" customFormat="true" ht="12" hidden="false" customHeight="false" outlineLevel="0" collapsed="false"/>
    <row r="285" s="1" customFormat="true" ht="12" hidden="false" customHeight="false" outlineLevel="0" collapsed="false"/>
    <row r="286" s="1" customFormat="true" ht="12" hidden="false" customHeight="false" outlineLevel="0" collapsed="false"/>
    <row r="287" s="1" customFormat="true" ht="12" hidden="false" customHeight="false" outlineLevel="0" collapsed="false"/>
    <row r="288" s="1" customFormat="true" ht="12" hidden="false" customHeight="false" outlineLevel="0" collapsed="false"/>
    <row r="289" s="1" customFormat="true" ht="12" hidden="false" customHeight="false" outlineLevel="0" collapsed="false"/>
    <row r="290" s="1" customFormat="true" ht="12" hidden="false" customHeight="false" outlineLevel="0" collapsed="false"/>
    <row r="291" s="1" customFormat="true" ht="12" hidden="false" customHeight="false" outlineLevel="0" collapsed="false"/>
    <row r="292" s="1" customFormat="true" ht="12" hidden="false" customHeight="false" outlineLevel="0" collapsed="false"/>
    <row r="293" s="1" customFormat="true" ht="12" hidden="false" customHeight="false" outlineLevel="0" collapsed="false"/>
    <row r="294" s="1" customFormat="true" ht="12" hidden="false" customHeight="false" outlineLevel="0" collapsed="false"/>
    <row r="295" s="1" customFormat="true" ht="12" hidden="false" customHeight="false" outlineLevel="0" collapsed="false"/>
    <row r="296" s="1" customFormat="true" ht="12" hidden="false" customHeight="false" outlineLevel="0" collapsed="false"/>
    <row r="297" s="1" customFormat="true" ht="12" hidden="false" customHeight="false" outlineLevel="0" collapsed="false"/>
    <row r="298" s="1" customFormat="true" ht="12" hidden="false" customHeight="false" outlineLevel="0" collapsed="false"/>
    <row r="299" s="1" customFormat="true" ht="12" hidden="false" customHeight="false" outlineLevel="0" collapsed="false"/>
    <row r="300" s="1" customFormat="true" ht="12" hidden="false" customHeight="false" outlineLevel="0" collapsed="false"/>
    <row r="301" s="1" customFormat="true" ht="12" hidden="false" customHeight="false" outlineLevel="0" collapsed="false"/>
    <row r="302" s="1" customFormat="true" ht="12" hidden="false" customHeight="false" outlineLevel="0" collapsed="false"/>
    <row r="303" s="1" customFormat="true" ht="12" hidden="false" customHeight="false" outlineLevel="0" collapsed="false"/>
    <row r="304" s="1" customFormat="true" ht="12" hidden="false" customHeight="false" outlineLevel="0" collapsed="false"/>
    <row r="305" s="1" customFormat="true" ht="12" hidden="false" customHeight="false" outlineLevel="0" collapsed="false"/>
    <row r="306" s="1" customFormat="true" ht="12" hidden="false" customHeight="false" outlineLevel="0" collapsed="false"/>
    <row r="307" s="1" customFormat="true" ht="12" hidden="false" customHeight="false" outlineLevel="0" collapsed="false"/>
    <row r="308" s="1" customFormat="true" ht="12" hidden="false" customHeight="false" outlineLevel="0" collapsed="false"/>
    <row r="309" s="1" customFormat="true" ht="12" hidden="false" customHeight="false" outlineLevel="0" collapsed="false"/>
    <row r="310" s="1" customFormat="true" ht="12" hidden="false" customHeight="false" outlineLevel="0" collapsed="false"/>
    <row r="311" s="1" customFormat="true" ht="12" hidden="false" customHeight="false" outlineLevel="0" collapsed="false"/>
    <row r="312" s="1" customFormat="true" ht="12" hidden="false" customHeight="false" outlineLevel="0" collapsed="false"/>
    <row r="313" s="1" customFormat="true" ht="12" hidden="false" customHeight="false" outlineLevel="0" collapsed="false"/>
    <row r="314" s="1" customFormat="true" ht="12" hidden="false" customHeight="false" outlineLevel="0" collapsed="false"/>
    <row r="315" s="1" customFormat="true" ht="12" hidden="false" customHeight="false" outlineLevel="0" collapsed="false"/>
    <row r="316" s="1" customFormat="true" ht="12" hidden="false" customHeight="false" outlineLevel="0" collapsed="false"/>
    <row r="317" s="1" customFormat="true" ht="12" hidden="false" customHeight="false" outlineLevel="0" collapsed="false"/>
    <row r="318" s="1" customFormat="true" ht="12" hidden="false" customHeight="false" outlineLevel="0" collapsed="false"/>
    <row r="319" s="1" customFormat="true" ht="12" hidden="false" customHeight="false" outlineLevel="0" collapsed="false"/>
    <row r="320" s="1" customFormat="true" ht="12" hidden="false" customHeight="false" outlineLevel="0" collapsed="false"/>
    <row r="321" s="1" customFormat="true" ht="12" hidden="false" customHeight="false" outlineLevel="0" collapsed="false"/>
    <row r="322" s="1" customFormat="true" ht="12" hidden="false" customHeight="false" outlineLevel="0" collapsed="false"/>
    <row r="323" s="1" customFormat="true" ht="12" hidden="false" customHeight="false" outlineLevel="0" collapsed="false"/>
    <row r="324" s="1" customFormat="true" ht="12" hidden="false" customHeight="false" outlineLevel="0" collapsed="false"/>
    <row r="325" s="1" customFormat="true" ht="12" hidden="false" customHeight="false" outlineLevel="0" collapsed="false"/>
    <row r="326" s="1" customFormat="true" ht="12" hidden="false" customHeight="false" outlineLevel="0" collapsed="false"/>
    <row r="327" s="1" customFormat="true" ht="12" hidden="false" customHeight="false" outlineLevel="0" collapsed="false"/>
    <row r="328" s="1" customFormat="true" ht="12" hidden="false" customHeight="false" outlineLevel="0" collapsed="false"/>
    <row r="329" s="1" customFormat="true" ht="12" hidden="false" customHeight="false" outlineLevel="0" collapsed="false"/>
    <row r="330" s="1" customFormat="true" ht="12" hidden="false" customHeight="false" outlineLevel="0" collapsed="false"/>
    <row r="331" s="1" customFormat="true" ht="12" hidden="false" customHeight="false" outlineLevel="0" collapsed="false"/>
    <row r="332" s="1" customFormat="true" ht="12" hidden="false" customHeight="false" outlineLevel="0" collapsed="false"/>
    <row r="333" s="1" customFormat="true" ht="12" hidden="false" customHeight="false" outlineLevel="0" collapsed="false"/>
    <row r="334" s="1" customFormat="true" ht="12" hidden="false" customHeight="false" outlineLevel="0" collapsed="false"/>
    <row r="335" s="1" customFormat="true" ht="12" hidden="false" customHeight="false" outlineLevel="0" collapsed="false"/>
    <row r="336" s="1" customFormat="true" ht="12" hidden="false" customHeight="false" outlineLevel="0" collapsed="false"/>
    <row r="337" s="1" customFormat="true" ht="12" hidden="false" customHeight="false" outlineLevel="0" collapsed="false"/>
    <row r="338" s="1" customFormat="true" ht="12" hidden="false" customHeight="false" outlineLevel="0" collapsed="false"/>
    <row r="339" s="1" customFormat="true" ht="12" hidden="false" customHeight="false" outlineLevel="0" collapsed="false"/>
    <row r="340" s="1" customFormat="true" ht="12" hidden="false" customHeight="false" outlineLevel="0" collapsed="false"/>
    <row r="341" s="1" customFormat="true" ht="12" hidden="false" customHeight="false" outlineLevel="0" collapsed="false"/>
    <row r="342" s="1" customFormat="true" ht="12" hidden="false" customHeight="false" outlineLevel="0" collapsed="false"/>
    <row r="343" s="1" customFormat="true" ht="12" hidden="false" customHeight="false" outlineLevel="0" collapsed="false"/>
    <row r="344" s="1" customFormat="true" ht="12" hidden="false" customHeight="false" outlineLevel="0" collapsed="false"/>
    <row r="345" s="1" customFormat="true" ht="12" hidden="false" customHeight="false" outlineLevel="0" collapsed="false"/>
    <row r="346" s="1" customFormat="true" ht="12" hidden="false" customHeight="false" outlineLevel="0" collapsed="false"/>
    <row r="347" s="1" customFormat="true" ht="12" hidden="false" customHeight="false" outlineLevel="0" collapsed="false"/>
    <row r="348" s="1" customFormat="true" ht="12" hidden="false" customHeight="false" outlineLevel="0" collapsed="false"/>
    <row r="349" s="1" customFormat="true" ht="12" hidden="false" customHeight="false" outlineLevel="0" collapsed="false"/>
    <row r="350" s="1" customFormat="true" ht="12" hidden="false" customHeight="false" outlineLevel="0" collapsed="false"/>
    <row r="351" s="1" customFormat="true" ht="12" hidden="false" customHeight="false" outlineLevel="0" collapsed="false"/>
    <row r="352" s="1" customFormat="true" ht="12" hidden="false" customHeight="false" outlineLevel="0" collapsed="false"/>
    <row r="353" s="1" customFormat="true" ht="12" hidden="false" customHeight="false" outlineLevel="0" collapsed="false"/>
    <row r="354" s="1" customFormat="true" ht="12" hidden="false" customHeight="false" outlineLevel="0" collapsed="false"/>
    <row r="355" s="1" customFormat="true" ht="12" hidden="false" customHeight="false" outlineLevel="0" collapsed="false"/>
    <row r="356" s="1" customFormat="true" ht="12" hidden="false" customHeight="false" outlineLevel="0" collapsed="false"/>
    <row r="357" s="1" customFormat="true" ht="12" hidden="false" customHeight="false" outlineLevel="0" collapsed="false"/>
    <row r="358" s="1" customFormat="true" ht="12" hidden="false" customHeight="false" outlineLevel="0" collapsed="false"/>
    <row r="359" s="1" customFormat="true" ht="12" hidden="false" customHeight="false" outlineLevel="0" collapsed="false"/>
    <row r="360" s="1" customFormat="true" ht="12" hidden="false" customHeight="false" outlineLevel="0" collapsed="false"/>
    <row r="361" s="1" customFormat="true" ht="12" hidden="false" customHeight="false" outlineLevel="0" collapsed="false"/>
    <row r="362" s="1" customFormat="true" ht="12" hidden="false" customHeight="false" outlineLevel="0" collapsed="false"/>
    <row r="363" s="1" customFormat="true" ht="12" hidden="false" customHeight="false" outlineLevel="0" collapsed="false"/>
    <row r="364" s="1" customFormat="true" ht="12" hidden="false" customHeight="false" outlineLevel="0" collapsed="false"/>
    <row r="365" s="1" customFormat="true" ht="12" hidden="false" customHeight="false" outlineLevel="0" collapsed="false"/>
    <row r="366" s="1" customFormat="true" ht="12" hidden="false" customHeight="false" outlineLevel="0" collapsed="false"/>
    <row r="367" s="1" customFormat="true" ht="12" hidden="false" customHeight="false" outlineLevel="0" collapsed="false"/>
    <row r="368" s="1" customFormat="true" ht="12" hidden="false" customHeight="false" outlineLevel="0" collapsed="false"/>
    <row r="369" s="1" customFormat="true" ht="12" hidden="false" customHeight="false" outlineLevel="0" collapsed="false"/>
    <row r="370" s="1" customFormat="true" ht="12" hidden="false" customHeight="false" outlineLevel="0" collapsed="false"/>
    <row r="371" s="1" customFormat="true" ht="12" hidden="false" customHeight="false" outlineLevel="0" collapsed="false"/>
    <row r="372" s="1" customFormat="true" ht="12" hidden="false" customHeight="false" outlineLevel="0" collapsed="false"/>
    <row r="373" s="1" customFormat="true" ht="12" hidden="false" customHeight="false" outlineLevel="0" collapsed="false"/>
    <row r="374" s="1" customFormat="true" ht="12" hidden="false" customHeight="false" outlineLevel="0" collapsed="false"/>
    <row r="375" s="1" customFormat="true" ht="12" hidden="false" customHeight="false" outlineLevel="0" collapsed="false"/>
    <row r="376" s="1" customFormat="true" ht="12" hidden="false" customHeight="false" outlineLevel="0" collapsed="false"/>
    <row r="377" s="1" customFormat="true" ht="12" hidden="false" customHeight="false" outlineLevel="0" collapsed="false"/>
    <row r="378" s="1" customFormat="true" ht="12" hidden="false" customHeight="false" outlineLevel="0" collapsed="false"/>
    <row r="379" s="1" customFormat="true" ht="12" hidden="false" customHeight="false" outlineLevel="0" collapsed="false"/>
    <row r="380" s="1" customFormat="true" ht="12" hidden="false" customHeight="false" outlineLevel="0" collapsed="false"/>
    <row r="381" s="1" customFormat="true" ht="12" hidden="false" customHeight="false" outlineLevel="0" collapsed="false"/>
    <row r="382" s="1" customFormat="true" ht="12" hidden="false" customHeight="false" outlineLevel="0" collapsed="false"/>
    <row r="383" s="1" customFormat="true" ht="12" hidden="false" customHeight="false" outlineLevel="0" collapsed="false"/>
    <row r="384" s="1" customFormat="true" ht="12" hidden="false" customHeight="false" outlineLevel="0" collapsed="false"/>
    <row r="385" s="1" customFormat="true" ht="12" hidden="false" customHeight="false" outlineLevel="0" collapsed="false"/>
    <row r="386" s="1" customFormat="true" ht="12" hidden="false" customHeight="false" outlineLevel="0" collapsed="false"/>
    <row r="387" s="1" customFormat="true" ht="12" hidden="false" customHeight="false" outlineLevel="0" collapsed="false"/>
    <row r="388" s="1" customFormat="true" ht="12" hidden="false" customHeight="false" outlineLevel="0" collapsed="false"/>
    <row r="389" s="1" customFormat="true" ht="12" hidden="false" customHeight="false" outlineLevel="0" collapsed="false"/>
    <row r="390" s="1" customFormat="true" ht="12" hidden="false" customHeight="false" outlineLevel="0" collapsed="false"/>
    <row r="391" s="1" customFormat="true" ht="12" hidden="false" customHeight="false" outlineLevel="0" collapsed="false"/>
    <row r="392" s="1" customFormat="true" ht="12" hidden="false" customHeight="false" outlineLevel="0" collapsed="false"/>
    <row r="393" s="1" customFormat="true" ht="12" hidden="false" customHeight="false" outlineLevel="0" collapsed="false"/>
    <row r="394" s="1" customFormat="true" ht="12" hidden="false" customHeight="false" outlineLevel="0" collapsed="false"/>
    <row r="395" s="1" customFormat="true" ht="12" hidden="false" customHeight="false" outlineLevel="0" collapsed="false"/>
    <row r="396" s="1" customFormat="true" ht="12" hidden="false" customHeight="false" outlineLevel="0" collapsed="false"/>
    <row r="397" s="1" customFormat="true" ht="12" hidden="false" customHeight="false" outlineLevel="0" collapsed="false"/>
    <row r="398" s="1" customFormat="true" ht="12" hidden="false" customHeight="false" outlineLevel="0" collapsed="false"/>
    <row r="399" s="1" customFormat="true" ht="12" hidden="false" customHeight="false" outlineLevel="0" collapsed="false"/>
    <row r="400" s="1" customFormat="true" ht="12" hidden="false" customHeight="false" outlineLevel="0" collapsed="false"/>
    <row r="401" s="1" customFormat="true" ht="12" hidden="false" customHeight="false" outlineLevel="0" collapsed="false"/>
    <row r="402" s="1" customFormat="true" ht="12" hidden="false" customHeight="false" outlineLevel="0" collapsed="false"/>
    <row r="403" s="1" customFormat="true" ht="12" hidden="false" customHeight="false" outlineLevel="0" collapsed="false"/>
    <row r="404" s="1" customFormat="true" ht="12" hidden="false" customHeight="false" outlineLevel="0" collapsed="false"/>
    <row r="405" s="1" customFormat="true" ht="12" hidden="false" customHeight="false" outlineLevel="0" collapsed="false"/>
    <row r="406" s="1" customFormat="true" ht="12" hidden="false" customHeight="false" outlineLevel="0" collapsed="false"/>
    <row r="407" s="1" customFormat="true" ht="12" hidden="false" customHeight="false" outlineLevel="0" collapsed="false"/>
    <row r="408" s="1" customFormat="true" ht="12" hidden="false" customHeight="false" outlineLevel="0" collapsed="false"/>
    <row r="409" s="1" customFormat="true" ht="12" hidden="false" customHeight="false" outlineLevel="0" collapsed="false"/>
    <row r="410" s="1" customFormat="true" ht="12" hidden="false" customHeight="false" outlineLevel="0" collapsed="false"/>
    <row r="411" s="1" customFormat="true" ht="12" hidden="false" customHeight="false" outlineLevel="0" collapsed="false"/>
    <row r="412" s="1" customFormat="true" ht="12" hidden="false" customHeight="false" outlineLevel="0" collapsed="false"/>
    <row r="413" s="1" customFormat="true" ht="12" hidden="false" customHeight="false" outlineLevel="0" collapsed="false"/>
    <row r="414" s="1" customFormat="true" ht="12" hidden="false" customHeight="false" outlineLevel="0" collapsed="false"/>
    <row r="415" s="1" customFormat="true" ht="12" hidden="false" customHeight="false" outlineLevel="0" collapsed="false"/>
    <row r="416" s="1" customFormat="true" ht="12" hidden="false" customHeight="false" outlineLevel="0" collapsed="false"/>
    <row r="417" s="1" customFormat="true" ht="12" hidden="false" customHeight="false" outlineLevel="0" collapsed="false"/>
    <row r="418" s="1" customFormat="true" ht="12" hidden="false" customHeight="false" outlineLevel="0" collapsed="false"/>
    <row r="419" s="1" customFormat="true" ht="12" hidden="false" customHeight="false" outlineLevel="0" collapsed="false"/>
    <row r="420" s="1" customFormat="true" ht="12" hidden="false" customHeight="false" outlineLevel="0" collapsed="false"/>
    <row r="421" s="1" customFormat="true" ht="12" hidden="false" customHeight="false" outlineLevel="0" collapsed="false"/>
    <row r="422" s="1" customFormat="true" ht="12" hidden="false" customHeight="false" outlineLevel="0" collapsed="false"/>
    <row r="423" s="1" customFormat="true" ht="12" hidden="false" customHeight="false" outlineLevel="0" collapsed="false"/>
    <row r="424" s="1" customFormat="true" ht="12" hidden="false" customHeight="false" outlineLevel="0" collapsed="false"/>
    <row r="425" s="1" customFormat="true" ht="12" hidden="false" customHeight="false" outlineLevel="0" collapsed="false"/>
    <row r="426" s="1" customFormat="true" ht="12" hidden="false" customHeight="false" outlineLevel="0" collapsed="false"/>
    <row r="427" s="1" customFormat="true" ht="12" hidden="false" customHeight="false" outlineLevel="0" collapsed="false"/>
    <row r="428" s="1" customFormat="true" ht="12" hidden="false" customHeight="false" outlineLevel="0" collapsed="false"/>
    <row r="429" s="1" customFormat="true" ht="12" hidden="false" customHeight="false" outlineLevel="0" collapsed="false"/>
    <row r="430" s="1" customFormat="true" ht="12" hidden="false" customHeight="false" outlineLevel="0" collapsed="false"/>
    <row r="431" s="1" customFormat="true" ht="12" hidden="false" customHeight="false" outlineLevel="0" collapsed="false"/>
    <row r="432" s="1" customFormat="true" ht="12" hidden="false" customHeight="false" outlineLevel="0" collapsed="false"/>
    <row r="433" s="1" customFormat="true" ht="12" hidden="false" customHeight="false" outlineLevel="0" collapsed="false"/>
    <row r="434" s="1" customFormat="true" ht="12" hidden="false" customHeight="false" outlineLevel="0" collapsed="false"/>
    <row r="435" s="1" customFormat="true" ht="12" hidden="false" customHeight="false" outlineLevel="0" collapsed="false"/>
    <row r="436" s="1" customFormat="true" ht="12" hidden="false" customHeight="false" outlineLevel="0" collapsed="false"/>
    <row r="437" s="1" customFormat="true" ht="12" hidden="false" customHeight="false" outlineLevel="0" collapsed="false"/>
    <row r="438" s="1" customFormat="true" ht="12" hidden="false" customHeight="false" outlineLevel="0" collapsed="false"/>
    <row r="439" s="1" customFormat="true" ht="12" hidden="false" customHeight="false" outlineLevel="0" collapsed="false"/>
    <row r="440" s="1" customFormat="true" ht="12" hidden="false" customHeight="false" outlineLevel="0" collapsed="false"/>
    <row r="441" s="1" customFormat="true" ht="12" hidden="false" customHeight="false" outlineLevel="0" collapsed="false"/>
    <row r="442" s="1" customFormat="true" ht="12" hidden="false" customHeight="false" outlineLevel="0" collapsed="false"/>
    <row r="443" s="1" customFormat="true" ht="12" hidden="false" customHeight="false" outlineLevel="0" collapsed="false"/>
    <row r="444" s="1" customFormat="true" ht="12" hidden="false" customHeight="false" outlineLevel="0" collapsed="false"/>
    <row r="445" s="1" customFormat="true" ht="12" hidden="false" customHeight="false" outlineLevel="0" collapsed="false"/>
    <row r="446" s="1" customFormat="true" ht="12" hidden="false" customHeight="false" outlineLevel="0" collapsed="false"/>
    <row r="447" s="1" customFormat="true" ht="12" hidden="false" customHeight="false" outlineLevel="0" collapsed="false"/>
    <row r="448" s="1" customFormat="true" ht="12" hidden="false" customHeight="false" outlineLevel="0" collapsed="false"/>
    <row r="449" s="1" customFormat="true" ht="12" hidden="false" customHeight="false" outlineLevel="0" collapsed="false"/>
    <row r="450" s="1" customFormat="true" ht="12" hidden="false" customHeight="false" outlineLevel="0" collapsed="false"/>
    <row r="451" s="1" customFormat="true" ht="12" hidden="false" customHeight="false" outlineLevel="0" collapsed="false"/>
    <row r="452" s="1" customFormat="true" ht="12" hidden="false" customHeight="false" outlineLevel="0" collapsed="false"/>
    <row r="453" s="1" customFormat="true" ht="12" hidden="false" customHeight="false" outlineLevel="0" collapsed="false"/>
    <row r="454" s="1" customFormat="true" ht="12" hidden="false" customHeight="false" outlineLevel="0" collapsed="false"/>
    <row r="455" s="1" customFormat="true" ht="12" hidden="false" customHeight="false" outlineLevel="0" collapsed="false"/>
    <row r="456" s="1" customFormat="true" ht="12" hidden="false" customHeight="false" outlineLevel="0" collapsed="false"/>
    <row r="457" s="1" customFormat="true" ht="12" hidden="false" customHeight="false" outlineLevel="0" collapsed="false"/>
    <row r="458" s="1" customFormat="true" ht="12" hidden="false" customHeight="false" outlineLevel="0" collapsed="false"/>
    <row r="459" s="1" customFormat="true" ht="12" hidden="false" customHeight="false" outlineLevel="0" collapsed="false"/>
    <row r="460" s="1" customFormat="true" ht="12" hidden="false" customHeight="false" outlineLevel="0" collapsed="false"/>
    <row r="461" s="1" customFormat="true" ht="12" hidden="false" customHeight="false" outlineLevel="0" collapsed="false"/>
    <row r="462" s="1" customFormat="true" ht="12" hidden="false" customHeight="false" outlineLevel="0" collapsed="false"/>
    <row r="463" s="1" customFormat="true" ht="12" hidden="false" customHeight="false" outlineLevel="0" collapsed="false"/>
    <row r="464" s="1" customFormat="true" ht="12" hidden="false" customHeight="false" outlineLevel="0" collapsed="false"/>
    <row r="465" s="1" customFormat="true" ht="12" hidden="false" customHeight="false" outlineLevel="0" collapsed="false"/>
    <row r="466" s="1" customFormat="true" ht="12" hidden="false" customHeight="false" outlineLevel="0" collapsed="false"/>
    <row r="467" s="1" customFormat="true" ht="12" hidden="false" customHeight="false" outlineLevel="0" collapsed="false"/>
    <row r="468" s="1" customFormat="true" ht="12" hidden="false" customHeight="false" outlineLevel="0" collapsed="false"/>
    <row r="469" s="1" customFormat="true" ht="12" hidden="false" customHeight="false" outlineLevel="0" collapsed="false"/>
    <row r="470" s="1" customFormat="true" ht="12" hidden="false" customHeight="false" outlineLevel="0" collapsed="false"/>
    <row r="471" s="1" customFormat="true" ht="12" hidden="false" customHeight="false" outlineLevel="0" collapsed="false"/>
    <row r="472" s="1" customFormat="true" ht="12" hidden="false" customHeight="false" outlineLevel="0" collapsed="false"/>
    <row r="473" s="1" customFormat="true" ht="12" hidden="false" customHeight="false" outlineLevel="0" collapsed="false"/>
    <row r="474" s="1" customFormat="true" ht="12" hidden="false" customHeight="false" outlineLevel="0" collapsed="false"/>
    <row r="475" s="1" customFormat="true" ht="12" hidden="false" customHeight="false" outlineLevel="0" collapsed="false"/>
    <row r="476" s="1" customFormat="true" ht="12" hidden="false" customHeight="false" outlineLevel="0" collapsed="false"/>
    <row r="477" s="1" customFormat="true" ht="12" hidden="false" customHeight="false" outlineLevel="0" collapsed="false"/>
    <row r="478" s="1" customFormat="true" ht="12" hidden="false" customHeight="false" outlineLevel="0" collapsed="false"/>
    <row r="479" s="1" customFormat="true" ht="12" hidden="false" customHeight="false" outlineLevel="0" collapsed="false"/>
    <row r="480" s="1" customFormat="true" ht="12" hidden="false" customHeight="false" outlineLevel="0" collapsed="false"/>
    <row r="481" s="1" customFormat="true" ht="12" hidden="false" customHeight="false" outlineLevel="0" collapsed="false"/>
    <row r="482" s="1" customFormat="true" ht="12" hidden="false" customHeight="false" outlineLevel="0" collapsed="false"/>
    <row r="483" s="1" customFormat="true" ht="12" hidden="false" customHeight="false" outlineLevel="0" collapsed="false"/>
    <row r="484" s="1" customFormat="true" ht="12" hidden="false" customHeight="false" outlineLevel="0" collapsed="false"/>
    <row r="485" s="1" customFormat="true" ht="12" hidden="false" customHeight="false" outlineLevel="0" collapsed="false"/>
    <row r="486" s="1" customFormat="true" ht="12" hidden="false" customHeight="false" outlineLevel="0" collapsed="false"/>
    <row r="487" s="1" customFormat="true" ht="12" hidden="false" customHeight="false" outlineLevel="0" collapsed="false"/>
    <row r="488" s="1" customFormat="true" ht="12" hidden="false" customHeight="false" outlineLevel="0" collapsed="false"/>
    <row r="489" s="1" customFormat="true" ht="12" hidden="false" customHeight="false" outlineLevel="0" collapsed="false"/>
    <row r="490" s="1" customFormat="true" ht="12" hidden="false" customHeight="false" outlineLevel="0" collapsed="false"/>
    <row r="491" s="1" customFormat="true" ht="12" hidden="false" customHeight="false" outlineLevel="0" collapsed="false"/>
    <row r="492" s="1" customFormat="true" ht="12" hidden="false" customHeight="false" outlineLevel="0" collapsed="false"/>
    <row r="493" s="1" customFormat="true" ht="12" hidden="false" customHeight="false" outlineLevel="0" collapsed="false"/>
    <row r="494" s="1" customFormat="true" ht="12" hidden="false" customHeight="false" outlineLevel="0" collapsed="false"/>
    <row r="495" s="1" customFormat="true" ht="12" hidden="false" customHeight="false" outlineLevel="0" collapsed="false"/>
    <row r="496" s="1" customFormat="true" ht="12" hidden="false" customHeight="false" outlineLevel="0" collapsed="false"/>
    <row r="497" s="1" customFormat="true" ht="12" hidden="false" customHeight="false" outlineLevel="0" collapsed="false"/>
    <row r="498" s="1" customFormat="true" ht="12" hidden="false" customHeight="false" outlineLevel="0" collapsed="false"/>
    <row r="499" s="1" customFormat="true" ht="12" hidden="false" customHeight="false" outlineLevel="0" collapsed="false"/>
    <row r="500" s="1" customFormat="true" ht="12" hidden="false" customHeight="false" outlineLevel="0" collapsed="false"/>
    <row r="501" s="1" customFormat="true" ht="12" hidden="false" customHeight="false" outlineLevel="0" collapsed="false"/>
    <row r="502" s="1" customFormat="true" ht="12" hidden="false" customHeight="false" outlineLevel="0" collapsed="false"/>
    <row r="503" s="1" customFormat="true" ht="12" hidden="false" customHeight="false" outlineLevel="0" collapsed="false"/>
    <row r="504" s="1" customFormat="true" ht="12" hidden="false" customHeight="false" outlineLevel="0" collapsed="false"/>
    <row r="505" s="1" customFormat="true" ht="12" hidden="false" customHeight="false" outlineLevel="0" collapsed="false"/>
    <row r="506" s="1" customFormat="true" ht="12" hidden="false" customHeight="false" outlineLevel="0" collapsed="false"/>
    <row r="507" s="1" customFormat="true" ht="12" hidden="false" customHeight="false" outlineLevel="0" collapsed="false"/>
    <row r="508" s="1" customFormat="true" ht="12" hidden="false" customHeight="false" outlineLevel="0" collapsed="false"/>
    <row r="509" s="1" customFormat="true" ht="12" hidden="false" customHeight="false" outlineLevel="0" collapsed="false"/>
    <row r="510" s="1" customFormat="true" ht="12" hidden="false" customHeight="false" outlineLevel="0" collapsed="false"/>
    <row r="511" s="1" customFormat="true" ht="12" hidden="false" customHeight="false" outlineLevel="0" collapsed="false"/>
    <row r="512" s="1" customFormat="true" ht="12" hidden="false" customHeight="false" outlineLevel="0" collapsed="false"/>
    <row r="513" s="1" customFormat="true" ht="12" hidden="false" customHeight="false" outlineLevel="0" collapsed="false"/>
    <row r="514" s="1" customFormat="true" ht="12" hidden="false" customHeight="false" outlineLevel="0" collapsed="false"/>
    <row r="515" s="1" customFormat="true" ht="12" hidden="false" customHeight="false" outlineLevel="0" collapsed="false"/>
    <row r="516" s="1" customFormat="true" ht="12" hidden="false" customHeight="false" outlineLevel="0" collapsed="false"/>
    <row r="517" s="1" customFormat="true" ht="12" hidden="false" customHeight="false" outlineLevel="0" collapsed="false"/>
    <row r="518" s="1" customFormat="true" ht="12" hidden="false" customHeight="false" outlineLevel="0" collapsed="false"/>
    <row r="519" s="1" customFormat="true" ht="12" hidden="false" customHeight="false" outlineLevel="0" collapsed="false"/>
    <row r="520" s="1" customFormat="true" ht="12" hidden="false" customHeight="false" outlineLevel="0" collapsed="false"/>
    <row r="521" s="1" customFormat="true" ht="12" hidden="false" customHeight="false" outlineLevel="0" collapsed="false"/>
    <row r="522" s="1" customFormat="true" ht="12" hidden="false" customHeight="false" outlineLevel="0" collapsed="false"/>
    <row r="523" s="1" customFormat="true" ht="12" hidden="false" customHeight="false" outlineLevel="0" collapsed="false"/>
    <row r="524" s="1" customFormat="true" ht="12" hidden="false" customHeight="false" outlineLevel="0" collapsed="false"/>
    <row r="525" s="1" customFormat="true" ht="12" hidden="false" customHeight="false" outlineLevel="0" collapsed="false"/>
    <row r="526" s="1" customFormat="true" ht="12" hidden="false" customHeight="false" outlineLevel="0" collapsed="false"/>
    <row r="527" s="1" customFormat="true" ht="12" hidden="false" customHeight="false" outlineLevel="0" collapsed="false"/>
    <row r="528" s="1" customFormat="true" ht="12" hidden="false" customHeight="false" outlineLevel="0" collapsed="false"/>
    <row r="529" s="1" customFormat="true" ht="12" hidden="false" customHeight="false" outlineLevel="0" collapsed="false"/>
    <row r="530" s="1" customFormat="true" ht="12" hidden="false" customHeight="false" outlineLevel="0" collapsed="false"/>
    <row r="531" s="1" customFormat="true" ht="12" hidden="false" customHeight="false" outlineLevel="0" collapsed="false"/>
    <row r="532" s="1" customFormat="true" ht="12" hidden="false" customHeight="false" outlineLevel="0" collapsed="false"/>
    <row r="533" s="1" customFormat="true" ht="12" hidden="false" customHeight="false" outlineLevel="0" collapsed="false"/>
    <row r="534" s="1" customFormat="true" ht="12" hidden="false" customHeight="false" outlineLevel="0" collapsed="false"/>
    <row r="535" s="1" customFormat="true" ht="12" hidden="false" customHeight="false" outlineLevel="0" collapsed="false"/>
    <row r="536" s="1" customFormat="true" ht="12" hidden="false" customHeight="false" outlineLevel="0" collapsed="false"/>
    <row r="537" s="1" customFormat="true" ht="12" hidden="false" customHeight="false" outlineLevel="0" collapsed="false"/>
    <row r="538" s="1" customFormat="true" ht="12" hidden="false" customHeight="false" outlineLevel="0" collapsed="false"/>
    <row r="539" s="1" customFormat="true" ht="12" hidden="false" customHeight="false" outlineLevel="0" collapsed="false"/>
    <row r="540" s="1" customFormat="true" ht="12" hidden="false" customHeight="false" outlineLevel="0" collapsed="false"/>
    <row r="541" s="1" customFormat="true" ht="12" hidden="false" customHeight="false" outlineLevel="0" collapsed="false"/>
    <row r="542" s="1" customFormat="true" ht="12" hidden="false" customHeight="false" outlineLevel="0" collapsed="false"/>
    <row r="543" s="1" customFormat="true" ht="12" hidden="false" customHeight="false" outlineLevel="0" collapsed="false"/>
    <row r="544" s="1" customFormat="true" ht="12" hidden="false" customHeight="false" outlineLevel="0" collapsed="false"/>
    <row r="545" s="1" customFormat="true" ht="12" hidden="false" customHeight="false" outlineLevel="0" collapsed="false"/>
    <row r="546" s="1" customFormat="true" ht="12" hidden="false" customHeight="false" outlineLevel="0" collapsed="false"/>
    <row r="547" s="1" customFormat="true" ht="12" hidden="false" customHeight="false" outlineLevel="0" collapsed="false"/>
    <row r="548" s="1" customFormat="true" ht="12" hidden="false" customHeight="false" outlineLevel="0" collapsed="false"/>
    <row r="549" s="1" customFormat="true" ht="12" hidden="false" customHeight="false" outlineLevel="0" collapsed="false"/>
    <row r="550" s="1" customFormat="true" ht="12" hidden="false" customHeight="false" outlineLevel="0" collapsed="false"/>
    <row r="551" s="1" customFormat="true" ht="12" hidden="false" customHeight="false" outlineLevel="0" collapsed="false"/>
    <row r="552" s="1" customFormat="true" ht="12" hidden="false" customHeight="false" outlineLevel="0" collapsed="false"/>
    <row r="553" s="1" customFormat="true" ht="12" hidden="false" customHeight="false" outlineLevel="0" collapsed="false"/>
    <row r="554" s="1" customFormat="true" ht="12" hidden="false" customHeight="false" outlineLevel="0" collapsed="false"/>
    <row r="555" s="1" customFormat="true" ht="12" hidden="false" customHeight="false" outlineLevel="0" collapsed="false"/>
    <row r="556" s="1" customFormat="true" ht="12" hidden="false" customHeight="false" outlineLevel="0" collapsed="false"/>
    <row r="557" s="1" customFormat="true" ht="12" hidden="false" customHeight="false" outlineLevel="0" collapsed="false"/>
    <row r="558" s="1" customFormat="true" ht="12" hidden="false" customHeight="false" outlineLevel="0" collapsed="false"/>
    <row r="559" s="1" customFormat="true" ht="12" hidden="false" customHeight="false" outlineLevel="0" collapsed="false"/>
    <row r="560" s="1" customFormat="true" ht="12" hidden="false" customHeight="false" outlineLevel="0" collapsed="false"/>
    <row r="561" s="1" customFormat="true" ht="12" hidden="false" customHeight="false" outlineLevel="0" collapsed="false"/>
    <row r="562" s="1" customFormat="true" ht="12" hidden="false" customHeight="false" outlineLevel="0" collapsed="false"/>
    <row r="563" s="1" customFormat="true" ht="12" hidden="false" customHeight="false" outlineLevel="0" collapsed="false"/>
    <row r="564" s="1" customFormat="true" ht="12" hidden="false" customHeight="false" outlineLevel="0" collapsed="false"/>
    <row r="565" s="1" customFormat="true" ht="12" hidden="false" customHeight="false" outlineLevel="0" collapsed="false"/>
    <row r="566" s="1" customFormat="true" ht="12" hidden="false" customHeight="false" outlineLevel="0" collapsed="false"/>
    <row r="567" s="1" customFormat="true" ht="12" hidden="false" customHeight="false" outlineLevel="0" collapsed="false"/>
    <row r="568" s="1" customFormat="true" ht="12" hidden="false" customHeight="false" outlineLevel="0" collapsed="false"/>
    <row r="569" s="1" customFormat="true" ht="12" hidden="false" customHeight="false" outlineLevel="0" collapsed="false"/>
    <row r="570" s="1" customFormat="true" ht="12" hidden="false" customHeight="false" outlineLevel="0" collapsed="false"/>
    <row r="571" s="1" customFormat="true" ht="12" hidden="false" customHeight="false" outlineLevel="0" collapsed="false"/>
    <row r="572" s="1" customFormat="true" ht="12" hidden="false" customHeight="false" outlineLevel="0" collapsed="false"/>
    <row r="573" s="1" customFormat="true" ht="12" hidden="false" customHeight="false" outlineLevel="0" collapsed="false"/>
    <row r="574" s="1" customFormat="true" ht="12" hidden="false" customHeight="false" outlineLevel="0" collapsed="false"/>
    <row r="575" s="1" customFormat="true" ht="12" hidden="false" customHeight="false" outlineLevel="0" collapsed="false"/>
    <row r="576" s="1" customFormat="true" ht="12" hidden="false" customHeight="false" outlineLevel="0" collapsed="false"/>
    <row r="577" s="1" customFormat="true" ht="12" hidden="false" customHeight="false" outlineLevel="0" collapsed="false"/>
    <row r="578" s="1" customFormat="true" ht="12" hidden="false" customHeight="false" outlineLevel="0" collapsed="false"/>
    <row r="579" s="1" customFormat="true" ht="12" hidden="false" customHeight="false" outlineLevel="0" collapsed="false"/>
    <row r="580" s="1" customFormat="true" ht="12" hidden="false" customHeight="false" outlineLevel="0" collapsed="false"/>
    <row r="581" s="1" customFormat="true" ht="12" hidden="false" customHeight="false" outlineLevel="0" collapsed="false"/>
    <row r="582" s="1" customFormat="true" ht="12" hidden="false" customHeight="false" outlineLevel="0" collapsed="false"/>
    <row r="583" s="1" customFormat="true" ht="12" hidden="false" customHeight="false" outlineLevel="0" collapsed="false"/>
    <row r="584" s="1" customFormat="true" ht="12" hidden="false" customHeight="false" outlineLevel="0" collapsed="false"/>
    <row r="585" s="1" customFormat="true" ht="12" hidden="false" customHeight="false" outlineLevel="0" collapsed="false"/>
    <row r="586" s="1" customFormat="true" ht="12" hidden="false" customHeight="false" outlineLevel="0" collapsed="false"/>
  </sheetData>
  <mergeCells count="63">
    <mergeCell ref="K5:N5"/>
    <mergeCell ref="B7:N7"/>
    <mergeCell ref="B8:N8"/>
    <mergeCell ref="B9:F9"/>
    <mergeCell ref="M9:N9"/>
    <mergeCell ref="B10:B11"/>
    <mergeCell ref="C10:D11"/>
    <mergeCell ref="E10:F11"/>
    <mergeCell ref="G10:G11"/>
    <mergeCell ref="H10:H11"/>
    <mergeCell ref="I10:I11"/>
    <mergeCell ref="K10:K11"/>
    <mergeCell ref="L10:L11"/>
    <mergeCell ref="M10:N10"/>
    <mergeCell ref="C12:D12"/>
    <mergeCell ref="E12:F12"/>
    <mergeCell ref="B13:C13"/>
    <mergeCell ref="E13:F13"/>
    <mergeCell ref="E14:F14"/>
    <mergeCell ref="E20:F20"/>
    <mergeCell ref="B21:C21"/>
    <mergeCell ref="E21:F21"/>
    <mergeCell ref="E22:F22"/>
    <mergeCell ref="E23:F23"/>
    <mergeCell ref="E24:F24"/>
    <mergeCell ref="E25:F25"/>
    <mergeCell ref="B35:C35"/>
    <mergeCell ref="E35:F35"/>
    <mergeCell ref="B36:C36"/>
    <mergeCell ref="E36:F36"/>
    <mergeCell ref="E37:F37"/>
    <mergeCell ref="E38:F38"/>
    <mergeCell ref="E39:F39"/>
    <mergeCell ref="E40:F40"/>
    <mergeCell ref="B41:C41"/>
    <mergeCell ref="E41:F41"/>
    <mergeCell ref="E43:F43"/>
    <mergeCell ref="E44:F44"/>
    <mergeCell ref="E45:F45"/>
    <mergeCell ref="E46:F46"/>
    <mergeCell ref="E47:F47"/>
    <mergeCell ref="E48:F48"/>
    <mergeCell ref="E49:F49"/>
    <mergeCell ref="E50:F50"/>
    <mergeCell ref="E51:F51"/>
    <mergeCell ref="E52:F52"/>
    <mergeCell ref="E53:F53"/>
    <mergeCell ref="B54:C54"/>
    <mergeCell ref="B55:C55"/>
    <mergeCell ref="E55:F55"/>
    <mergeCell ref="E60:F60"/>
    <mergeCell ref="B61:C61"/>
    <mergeCell ref="E61:F61"/>
    <mergeCell ref="B64:C64"/>
    <mergeCell ref="B65:C65"/>
    <mergeCell ref="E68:F68"/>
    <mergeCell ref="E69:F69"/>
    <mergeCell ref="E70:F70"/>
    <mergeCell ref="E71:F71"/>
    <mergeCell ref="E72:F72"/>
    <mergeCell ref="E73:F73"/>
    <mergeCell ref="J80:N80"/>
    <mergeCell ref="K81:N81"/>
  </mergeCells>
  <printOptions headings="false" gridLines="false" gridLinesSet="true" horizontalCentered="false" verticalCentered="false"/>
  <pageMargins left="0.157638888888889" right="0.157638888888889" top="0.315277777777778" bottom="0.170138888888889"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Q199"/>
  <sheetViews>
    <sheetView showFormulas="false" showGridLines="true" showRowColHeaders="true" showZeros="true" rightToLeft="false" tabSelected="false" showOutlineSymbols="true" defaultGridColor="true" view="normal" topLeftCell="A184" colorId="64" zoomScale="90" zoomScaleNormal="90" zoomScalePageLayoutView="100" workbookViewId="0">
      <selection pane="topLeft" activeCell="O158" activeCellId="0" sqref="O158"/>
    </sheetView>
  </sheetViews>
  <sheetFormatPr defaultColWidth="9.12109375" defaultRowHeight="12.75" zeroHeight="false" outlineLevelRow="0" outlineLevelCol="0"/>
  <cols>
    <col collapsed="false" customWidth="true" hidden="false" outlineLevel="0" max="1" min="1" style="69" width="0.33"/>
    <col collapsed="false" customWidth="true" hidden="false" outlineLevel="0" max="3" min="2" style="69" width="2.66"/>
    <col collapsed="false" customWidth="true" hidden="false" outlineLevel="0" max="4" min="4" style="69" width="44.45"/>
    <col collapsed="false" customWidth="true" hidden="false" outlineLevel="0" max="5" min="5" style="69" width="5.33"/>
    <col collapsed="false" customWidth="true" hidden="false" outlineLevel="0" max="6" min="6" style="70" width="8.67"/>
    <col collapsed="false" customWidth="true" hidden="false" outlineLevel="0" max="9" min="7" style="70" width="8.89"/>
    <col collapsed="false" customWidth="true" hidden="false" outlineLevel="0" max="10" min="10" style="70" width="7.44"/>
    <col collapsed="false" customWidth="true" hidden="false" outlineLevel="0" max="11" min="11" style="70" width="8"/>
    <col collapsed="false" customWidth="true" hidden="false" outlineLevel="0" max="12" min="12" style="71" width="8.33"/>
    <col collapsed="false" customWidth="true" hidden="false" outlineLevel="0" max="13" min="13" style="70" width="8.67"/>
    <col collapsed="false" customWidth="true" hidden="false" outlineLevel="0" max="14" min="14" style="72" width="8.89"/>
    <col collapsed="false" customWidth="true" hidden="false" outlineLevel="0" max="15" min="15" style="72" width="10"/>
    <col collapsed="false" customWidth="true" hidden="false" outlineLevel="0" max="16" min="16" style="69" width="33.11"/>
    <col collapsed="false" customWidth="true" hidden="false" outlineLevel="0" max="17" min="17" style="69" width="1.89"/>
    <col collapsed="false" customWidth="false" hidden="false" outlineLevel="0" max="1024" min="18" style="69" width="9.11"/>
  </cols>
  <sheetData>
    <row r="1" customFormat="false" ht="12.75" hidden="false" customHeight="false" outlineLevel="0" collapsed="false">
      <c r="A1" s="73"/>
      <c r="B1" s="73" t="s">
        <v>1</v>
      </c>
      <c r="C1" s="73"/>
      <c r="D1" s="73"/>
      <c r="E1" s="73"/>
      <c r="F1" s="74"/>
      <c r="G1" s="74"/>
      <c r="H1" s="74"/>
      <c r="I1" s="74" t="s">
        <v>120</v>
      </c>
      <c r="J1" s="74"/>
      <c r="K1" s="75"/>
    </row>
    <row r="2" customFormat="false" ht="12.75" hidden="false" customHeight="false" outlineLevel="0" collapsed="false">
      <c r="A2" s="73" t="s">
        <v>121</v>
      </c>
      <c r="B2" s="73"/>
      <c r="C2" s="73"/>
      <c r="D2" s="73"/>
      <c r="E2" s="73"/>
      <c r="F2" s="74"/>
      <c r="G2" s="74"/>
      <c r="H2" s="74"/>
      <c r="I2" s="74"/>
      <c r="J2" s="74"/>
      <c r="K2" s="75"/>
    </row>
    <row r="3" customFormat="false" ht="12.75" hidden="false" customHeight="false" outlineLevel="0" collapsed="false">
      <c r="A3" s="73"/>
      <c r="B3" s="73" t="s">
        <v>4</v>
      </c>
      <c r="C3" s="73"/>
      <c r="D3" s="73"/>
      <c r="E3" s="73"/>
      <c r="F3" s="74"/>
      <c r="G3" s="74"/>
      <c r="H3" s="74"/>
      <c r="I3" s="74"/>
      <c r="J3" s="74"/>
      <c r="K3" s="74"/>
      <c r="L3" s="76"/>
      <c r="M3" s="74"/>
      <c r="N3" s="77"/>
    </row>
    <row r="4" customFormat="false" ht="12.75" hidden="false" customHeight="false" outlineLevel="0" collapsed="false">
      <c r="A4" s="73"/>
      <c r="B4" s="73"/>
      <c r="C4" s="73"/>
      <c r="D4" s="73"/>
      <c r="E4" s="73"/>
      <c r="F4" s="74"/>
      <c r="G4" s="74"/>
      <c r="H4" s="74"/>
      <c r="I4" s="74"/>
      <c r="J4" s="74"/>
      <c r="K4" s="74"/>
      <c r="L4" s="76"/>
      <c r="M4" s="74"/>
      <c r="N4" s="77"/>
      <c r="O4" s="78"/>
    </row>
    <row r="5" customFormat="false" ht="12.75" hidden="false" customHeight="false" outlineLevel="0" collapsed="false">
      <c r="A5" s="73"/>
      <c r="B5" s="73"/>
      <c r="C5" s="73"/>
      <c r="D5" s="73"/>
      <c r="E5" s="73"/>
      <c r="F5" s="74"/>
      <c r="G5" s="74"/>
      <c r="H5" s="74"/>
      <c r="I5" s="74"/>
      <c r="J5" s="74"/>
      <c r="K5" s="74"/>
      <c r="L5" s="76"/>
      <c r="M5" s="74"/>
    </row>
    <row r="6" customFormat="false" ht="47.25" hidden="false" customHeight="true" outlineLevel="0" collapsed="false">
      <c r="A6" s="79"/>
      <c r="B6" s="79"/>
      <c r="C6" s="79"/>
      <c r="D6" s="80" t="s">
        <v>122</v>
      </c>
      <c r="E6" s="80"/>
      <c r="F6" s="80"/>
      <c r="G6" s="80"/>
      <c r="H6" s="80"/>
      <c r="I6" s="80"/>
      <c r="J6" s="80"/>
      <c r="K6" s="80"/>
      <c r="L6" s="80"/>
      <c r="M6" s="80"/>
      <c r="N6" s="81"/>
    </row>
    <row r="7" customFormat="false" ht="12.75" hidden="false" customHeight="false" outlineLevel="0" collapsed="false">
      <c r="O7" s="72" t="s">
        <v>7</v>
      </c>
    </row>
    <row r="8" customFormat="false" ht="15" hidden="false" customHeight="true" outlineLevel="0" collapsed="false">
      <c r="A8" s="82"/>
      <c r="B8" s="83"/>
      <c r="C8" s="84"/>
      <c r="D8" s="85" t="s">
        <v>8</v>
      </c>
      <c r="E8" s="86" t="s">
        <v>123</v>
      </c>
      <c r="F8" s="87" t="s">
        <v>124</v>
      </c>
      <c r="G8" s="88" t="s">
        <v>125</v>
      </c>
      <c r="H8" s="88"/>
      <c r="I8" s="88"/>
      <c r="J8" s="88" t="s">
        <v>126</v>
      </c>
      <c r="K8" s="88"/>
      <c r="L8" s="88"/>
      <c r="M8" s="88"/>
      <c r="N8" s="89" t="s">
        <v>12</v>
      </c>
      <c r="O8" s="89" t="s">
        <v>12</v>
      </c>
    </row>
    <row r="9" customFormat="false" ht="15" hidden="false" customHeight="true" outlineLevel="0" collapsed="false">
      <c r="A9" s="90"/>
      <c r="B9" s="91"/>
      <c r="C9" s="92"/>
      <c r="D9" s="85"/>
      <c r="E9" s="86"/>
      <c r="F9" s="87"/>
      <c r="G9" s="88" t="s">
        <v>127</v>
      </c>
      <c r="H9" s="88"/>
      <c r="I9" s="88" t="s">
        <v>128</v>
      </c>
      <c r="J9" s="93" t="s">
        <v>129</v>
      </c>
      <c r="K9" s="93"/>
      <c r="L9" s="93"/>
      <c r="M9" s="93"/>
      <c r="N9" s="94" t="s">
        <v>130</v>
      </c>
      <c r="O9" s="95" t="s">
        <v>131</v>
      </c>
    </row>
    <row r="10" customFormat="false" ht="39" hidden="false" customHeight="false" outlineLevel="0" collapsed="false">
      <c r="A10" s="96"/>
      <c r="B10" s="97"/>
      <c r="C10" s="98"/>
      <c r="D10" s="85"/>
      <c r="E10" s="86"/>
      <c r="F10" s="87"/>
      <c r="G10" s="88" t="s">
        <v>132</v>
      </c>
      <c r="H10" s="88" t="s">
        <v>133</v>
      </c>
      <c r="I10" s="88"/>
      <c r="J10" s="88" t="s">
        <v>134</v>
      </c>
      <c r="K10" s="88" t="s">
        <v>135</v>
      </c>
      <c r="L10" s="99" t="s">
        <v>136</v>
      </c>
      <c r="M10" s="100" t="s">
        <v>137</v>
      </c>
      <c r="N10" s="94"/>
      <c r="O10" s="95"/>
    </row>
    <row r="11" customFormat="false" ht="13.5" hidden="false" customHeight="false" outlineLevel="0" collapsed="false">
      <c r="A11" s="101" t="n">
        <v>0</v>
      </c>
      <c r="B11" s="82" t="n">
        <f aca="false">A11+1</f>
        <v>1</v>
      </c>
      <c r="C11" s="84"/>
      <c r="D11" s="102" t="n">
        <v>2</v>
      </c>
      <c r="E11" s="102" t="n">
        <v>3</v>
      </c>
      <c r="F11" s="103" t="s">
        <v>138</v>
      </c>
      <c r="G11" s="103" t="n">
        <f aca="false">E11+1</f>
        <v>4</v>
      </c>
      <c r="H11" s="103" t="s">
        <v>139</v>
      </c>
      <c r="I11" s="103" t="n">
        <v>5</v>
      </c>
      <c r="J11" s="103" t="s">
        <v>140</v>
      </c>
      <c r="K11" s="103" t="s">
        <v>141</v>
      </c>
      <c r="L11" s="104" t="s">
        <v>142</v>
      </c>
      <c r="M11" s="103" t="n">
        <v>6</v>
      </c>
      <c r="N11" s="105" t="n">
        <v>7</v>
      </c>
      <c r="O11" s="105" t="n">
        <v>8</v>
      </c>
    </row>
    <row r="12" customFormat="false" ht="13.5" hidden="false" customHeight="false" outlineLevel="0" collapsed="false">
      <c r="A12" s="106" t="s">
        <v>18</v>
      </c>
      <c r="B12" s="107"/>
      <c r="C12" s="108"/>
      <c r="D12" s="109" t="s">
        <v>143</v>
      </c>
      <c r="E12" s="110" t="n">
        <v>1</v>
      </c>
      <c r="F12" s="111" t="n">
        <f aca="false">F13+F38</f>
        <v>123463</v>
      </c>
      <c r="G12" s="111" t="n">
        <f aca="false">G13+G38</f>
        <v>146500</v>
      </c>
      <c r="H12" s="111" t="n">
        <f aca="false">H13+H38</f>
        <v>146500</v>
      </c>
      <c r="I12" s="111" t="n">
        <f aca="false">I13+I38</f>
        <v>126740</v>
      </c>
      <c r="J12" s="111" t="n">
        <f aca="false">J13+J38</f>
        <v>67405</v>
      </c>
      <c r="K12" s="111" t="n">
        <f aca="false">K13+K38</f>
        <v>96367</v>
      </c>
      <c r="L12" s="112" t="n">
        <f aca="false">L13+L38</f>
        <v>114947</v>
      </c>
      <c r="M12" s="111" t="n">
        <f aca="false">M13+M38</f>
        <v>147509</v>
      </c>
      <c r="N12" s="113" t="n">
        <f aca="false">ROUND(M12/I12*100,2)</f>
        <v>116.39</v>
      </c>
      <c r="O12" s="114" t="n">
        <f aca="false">ROUND(I12/F12*100,2)</f>
        <v>102.65</v>
      </c>
    </row>
    <row r="13" customFormat="false" ht="26.25" hidden="false" customHeight="false" outlineLevel="0" collapsed="false">
      <c r="A13" s="115"/>
      <c r="B13" s="116" t="n">
        <v>1</v>
      </c>
      <c r="C13" s="117"/>
      <c r="D13" s="118" t="s">
        <v>144</v>
      </c>
      <c r="E13" s="119" t="n">
        <f aca="false">E12+1</f>
        <v>2</v>
      </c>
      <c r="F13" s="120" t="n">
        <f aca="false">F14+F20+F21+F28+F30</f>
        <v>120459</v>
      </c>
      <c r="G13" s="120" t="n">
        <f aca="false">G14+G20+G21+G28+G30</f>
        <v>144495</v>
      </c>
      <c r="H13" s="120" t="n">
        <f aca="false">H14+H20+H21+H28+H29+H30</f>
        <v>144495</v>
      </c>
      <c r="I13" s="120" t="n">
        <f aca="false">I14+I20+I21+I28+I29+I30</f>
        <v>126737</v>
      </c>
      <c r="J13" s="120" t="n">
        <f aca="false">J14+J20+J21+J28+J29+J30</f>
        <v>67405</v>
      </c>
      <c r="K13" s="120" t="n">
        <f aca="false">K14+K20+K21+K28+K29+K30</f>
        <v>96367</v>
      </c>
      <c r="L13" s="121" t="n">
        <f aca="false">L14+L20+L21+L28+L29+L30</f>
        <v>114942</v>
      </c>
      <c r="M13" s="120" t="n">
        <f aca="false">M14+M20+M21+M28+M29+M30</f>
        <v>147504</v>
      </c>
      <c r="N13" s="122" t="n">
        <f aca="false">ROUND(M13/I13*100,2)</f>
        <v>116.39</v>
      </c>
      <c r="O13" s="122" t="n">
        <f aca="false">ROUND(I13/F13*100,2)</f>
        <v>105.21</v>
      </c>
    </row>
    <row r="14" customFormat="false" ht="22.5" hidden="false" customHeight="true" outlineLevel="0" collapsed="false">
      <c r="A14" s="115"/>
      <c r="B14" s="123"/>
      <c r="C14" s="124" t="s">
        <v>85</v>
      </c>
      <c r="D14" s="125" t="s">
        <v>145</v>
      </c>
      <c r="E14" s="85" t="n">
        <f aca="false">E13+1</f>
        <v>3</v>
      </c>
      <c r="F14" s="126" t="n">
        <f aca="false">F15+F16+F17+F18</f>
        <v>51483</v>
      </c>
      <c r="G14" s="126" t="n">
        <f aca="false">G15+G16+G17+G18+G19</f>
        <v>70541</v>
      </c>
      <c r="H14" s="126" t="n">
        <f aca="false">H15+H16+H17+H18+H19</f>
        <v>70541</v>
      </c>
      <c r="I14" s="126" t="n">
        <f aca="false">SUM(I15:I20)</f>
        <v>65313</v>
      </c>
      <c r="J14" s="126" t="n">
        <f aca="false">J15+J16+J17+J18+J19</f>
        <v>31481</v>
      </c>
      <c r="K14" s="126" t="n">
        <f aca="false">K15+K16+K17+K18+K19</f>
        <v>43719</v>
      </c>
      <c r="L14" s="127" t="n">
        <f aca="false">L15+L16+L17+L18+L19</f>
        <v>49149</v>
      </c>
      <c r="M14" s="126" t="n">
        <f aca="false">SUM(M15:M20)</f>
        <v>77387</v>
      </c>
      <c r="N14" s="128" t="n">
        <f aca="false">ROUND(M14/I14*100,2)</f>
        <v>118.49</v>
      </c>
      <c r="O14" s="128" t="n">
        <f aca="false">ROUND(I14/F14*100,2)</f>
        <v>126.86</v>
      </c>
    </row>
    <row r="15" customFormat="false" ht="12.75" hidden="false" customHeight="false" outlineLevel="0" collapsed="false">
      <c r="A15" s="115"/>
      <c r="B15" s="129"/>
      <c r="C15" s="124"/>
      <c r="D15" s="124" t="s">
        <v>146</v>
      </c>
      <c r="E15" s="130" t="n">
        <f aca="false">E14+1</f>
        <v>4</v>
      </c>
      <c r="F15" s="131" t="n">
        <v>0</v>
      </c>
      <c r="G15" s="132" t="n">
        <v>0</v>
      </c>
      <c r="H15" s="132" t="n">
        <v>0</v>
      </c>
      <c r="I15" s="132" t="n">
        <v>0</v>
      </c>
      <c r="J15" s="131" t="n">
        <v>0</v>
      </c>
      <c r="K15" s="131" t="n">
        <v>0</v>
      </c>
      <c r="L15" s="133" t="n">
        <v>0</v>
      </c>
      <c r="M15" s="131" t="n">
        <v>0</v>
      </c>
      <c r="N15" s="134" t="n">
        <v>0</v>
      </c>
      <c r="O15" s="134" t="n">
        <v>0</v>
      </c>
    </row>
    <row r="16" customFormat="false" ht="12.75" hidden="false" customHeight="false" outlineLevel="0" collapsed="false">
      <c r="A16" s="115"/>
      <c r="B16" s="129"/>
      <c r="C16" s="124"/>
      <c r="D16" s="124" t="s">
        <v>147</v>
      </c>
      <c r="E16" s="130" t="n">
        <f aca="false">E15+1</f>
        <v>5</v>
      </c>
      <c r="F16" s="131" t="n">
        <v>46803</v>
      </c>
      <c r="G16" s="132" t="n">
        <v>57211</v>
      </c>
      <c r="H16" s="132" t="n">
        <f aca="false">G16</f>
        <v>57211</v>
      </c>
      <c r="I16" s="132" t="n">
        <v>56882</v>
      </c>
      <c r="J16" s="131" t="n">
        <v>28341</v>
      </c>
      <c r="K16" s="131" t="n">
        <v>37439</v>
      </c>
      <c r="L16" s="133" t="n">
        <v>39509</v>
      </c>
      <c r="M16" s="131" t="n">
        <v>62168</v>
      </c>
      <c r="N16" s="134" t="n">
        <f aca="false">ROUND(M16/I16*100,2)</f>
        <v>109.29</v>
      </c>
      <c r="O16" s="134" t="n">
        <f aca="false">ROUND(I16/F16*100,2)</f>
        <v>121.53</v>
      </c>
    </row>
    <row r="17" customFormat="false" ht="12.75" hidden="false" customHeight="false" outlineLevel="0" collapsed="false">
      <c r="A17" s="115"/>
      <c r="B17" s="129"/>
      <c r="C17" s="124"/>
      <c r="D17" s="124" t="s">
        <v>148</v>
      </c>
      <c r="E17" s="130" t="n">
        <f aca="false">E16+1</f>
        <v>6</v>
      </c>
      <c r="F17" s="131" t="n">
        <v>530</v>
      </c>
      <c r="G17" s="132" t="n">
        <v>530</v>
      </c>
      <c r="H17" s="132" t="n">
        <f aca="false">G17</f>
        <v>530</v>
      </c>
      <c r="I17" s="132" t="n">
        <v>497</v>
      </c>
      <c r="J17" s="131" t="n">
        <v>90</v>
      </c>
      <c r="K17" s="131" t="n">
        <v>180</v>
      </c>
      <c r="L17" s="133" t="n">
        <v>390</v>
      </c>
      <c r="M17" s="131" t="n">
        <v>530</v>
      </c>
      <c r="N17" s="134" t="n">
        <f aca="false">ROUND(M17/I17*100,2)</f>
        <v>106.64</v>
      </c>
      <c r="O17" s="134" t="n">
        <f aca="false">ROUND(I17/F17*100,2)</f>
        <v>93.77</v>
      </c>
    </row>
    <row r="18" customFormat="false" ht="12.75" hidden="false" customHeight="false" outlineLevel="0" collapsed="false">
      <c r="A18" s="115"/>
      <c r="B18" s="129"/>
      <c r="C18" s="124"/>
      <c r="D18" s="124" t="s">
        <v>149</v>
      </c>
      <c r="E18" s="130" t="n">
        <f aca="false">E17+1</f>
        <v>7</v>
      </c>
      <c r="F18" s="131" t="n">
        <v>4150</v>
      </c>
      <c r="G18" s="132" t="n">
        <v>4200</v>
      </c>
      <c r="H18" s="132" t="n">
        <f aca="false">G18</f>
        <v>4200</v>
      </c>
      <c r="I18" s="132" t="n">
        <v>3104</v>
      </c>
      <c r="J18" s="131" t="n">
        <v>900</v>
      </c>
      <c r="K18" s="131" t="n">
        <v>1800</v>
      </c>
      <c r="L18" s="133" t="n">
        <v>2800</v>
      </c>
      <c r="M18" s="131" t="n">
        <v>4584</v>
      </c>
      <c r="N18" s="134" t="n">
        <f aca="false">ROUND(M18/I18*100,2)</f>
        <v>147.68</v>
      </c>
      <c r="O18" s="134" t="n">
        <f aca="false">ROUND(I18/F18*100,2)</f>
        <v>74.8</v>
      </c>
    </row>
    <row r="19" customFormat="false" ht="12.75" hidden="false" customHeight="false" outlineLevel="0" collapsed="false">
      <c r="A19" s="115"/>
      <c r="B19" s="129"/>
      <c r="C19" s="124"/>
      <c r="D19" s="124" t="s">
        <v>150</v>
      </c>
      <c r="E19" s="130" t="s">
        <v>151</v>
      </c>
      <c r="F19" s="131" t="n">
        <v>0</v>
      </c>
      <c r="G19" s="132" t="n">
        <v>8600</v>
      </c>
      <c r="H19" s="132" t="n">
        <f aca="false">G19</f>
        <v>8600</v>
      </c>
      <c r="I19" s="132" t="n">
        <v>4830</v>
      </c>
      <c r="J19" s="131" t="n">
        <v>2150</v>
      </c>
      <c r="K19" s="131" t="n">
        <v>4300</v>
      </c>
      <c r="L19" s="133" t="n">
        <v>6450</v>
      </c>
      <c r="M19" s="131" t="n">
        <v>10105</v>
      </c>
      <c r="N19" s="134" t="n">
        <f aca="false">ROUND(M19/I19*100,2)</f>
        <v>209.21</v>
      </c>
      <c r="O19" s="134" t="n">
        <v>0</v>
      </c>
    </row>
    <row r="20" customFormat="false" ht="12.75" hidden="false" customHeight="false" outlineLevel="0" collapsed="false">
      <c r="A20" s="115"/>
      <c r="B20" s="129"/>
      <c r="C20" s="124" t="s">
        <v>87</v>
      </c>
      <c r="D20" s="124" t="s">
        <v>152</v>
      </c>
      <c r="E20" s="130" t="n">
        <f aca="false">E18+1</f>
        <v>8</v>
      </c>
      <c r="F20" s="131" t="n">
        <v>0</v>
      </c>
      <c r="G20" s="132" t="n">
        <v>0</v>
      </c>
      <c r="H20" s="132" t="n">
        <f aca="false">G20</f>
        <v>0</v>
      </c>
      <c r="I20" s="132" t="n">
        <v>0</v>
      </c>
      <c r="J20" s="131" t="n">
        <v>0</v>
      </c>
      <c r="K20" s="131" t="n">
        <v>0</v>
      </c>
      <c r="L20" s="133" t="n">
        <v>0</v>
      </c>
      <c r="M20" s="131" t="n">
        <v>0</v>
      </c>
      <c r="N20" s="134" t="n">
        <v>0</v>
      </c>
      <c r="O20" s="134" t="n">
        <v>0</v>
      </c>
    </row>
    <row r="21" customFormat="false" ht="30" hidden="false" customHeight="true" outlineLevel="0" collapsed="false">
      <c r="A21" s="115"/>
      <c r="B21" s="129"/>
      <c r="C21" s="124" t="s">
        <v>89</v>
      </c>
      <c r="D21" s="135" t="s">
        <v>153</v>
      </c>
      <c r="E21" s="130" t="n">
        <f aca="false">E20+1</f>
        <v>9</v>
      </c>
      <c r="F21" s="132" t="n">
        <f aca="false">F22+F26+F27+F23</f>
        <v>67696</v>
      </c>
      <c r="G21" s="132" t="n">
        <f aca="false">G22+G23+G24+G25+G26+G27</f>
        <v>72950</v>
      </c>
      <c r="H21" s="132" t="n">
        <f aca="false">H22+H23+H24+H25+H26+H27</f>
        <v>72950</v>
      </c>
      <c r="I21" s="132" t="n">
        <f aca="false">I22+I23+I24+I25+I26+I27</f>
        <v>60141</v>
      </c>
      <c r="J21" s="132" t="n">
        <f aca="false">J22+J23+J24+J25+J26+J27</f>
        <v>35858</v>
      </c>
      <c r="K21" s="132" t="n">
        <f aca="false">K22+K23+K24+K25+K26+K27</f>
        <v>52447</v>
      </c>
      <c r="L21" s="136" t="n">
        <f aca="false">L22+L23+L24+L25+L26+L27</f>
        <v>65116</v>
      </c>
      <c r="M21" s="132" t="n">
        <f aca="false">M22+M23+M24+M25+M26+M27</f>
        <v>68900</v>
      </c>
      <c r="N21" s="134" t="n">
        <f aca="false">ROUND(M21/I21*100,2)</f>
        <v>114.56</v>
      </c>
      <c r="O21" s="134" t="n">
        <f aca="false">ROUND(I21/F21*100,2)</f>
        <v>88.84</v>
      </c>
    </row>
    <row r="22" customFormat="false" ht="12.75" hidden="false" customHeight="false" outlineLevel="0" collapsed="false">
      <c r="A22" s="115"/>
      <c r="B22" s="129"/>
      <c r="C22" s="124"/>
      <c r="D22" s="124" t="s">
        <v>154</v>
      </c>
      <c r="E22" s="130" t="n">
        <f aca="false">E21+1</f>
        <v>10</v>
      </c>
      <c r="F22" s="131" t="n">
        <v>47085</v>
      </c>
      <c r="G22" s="132" t="n">
        <v>55800</v>
      </c>
      <c r="H22" s="132" t="n">
        <f aca="false">G22</f>
        <v>55800</v>
      </c>
      <c r="I22" s="132" t="n">
        <v>48068</v>
      </c>
      <c r="J22" s="131" t="n">
        <v>25000</v>
      </c>
      <c r="K22" s="131" t="n">
        <v>35000</v>
      </c>
      <c r="L22" s="133" t="n">
        <v>45000</v>
      </c>
      <c r="M22" s="131" t="n">
        <v>48000</v>
      </c>
      <c r="N22" s="134" t="n">
        <f aca="false">ROUND(M22/I22*100,2)</f>
        <v>99.86</v>
      </c>
      <c r="O22" s="134" t="n">
        <f aca="false">ROUND(I22/F22*100,2)</f>
        <v>102.09</v>
      </c>
    </row>
    <row r="23" customFormat="false" ht="13.5" hidden="false" customHeight="false" outlineLevel="0" collapsed="false">
      <c r="A23" s="115"/>
      <c r="B23" s="129"/>
      <c r="C23" s="124"/>
      <c r="D23" s="124" t="s">
        <v>155</v>
      </c>
      <c r="E23" s="130" t="s">
        <v>156</v>
      </c>
      <c r="F23" s="131" t="n">
        <v>23793</v>
      </c>
      <c r="G23" s="132" t="n">
        <v>21000</v>
      </c>
      <c r="H23" s="132" t="n">
        <f aca="false">G23</f>
        <v>21000</v>
      </c>
      <c r="I23" s="132" t="n">
        <v>15386</v>
      </c>
      <c r="J23" s="131" t="n">
        <v>12000</v>
      </c>
      <c r="K23" s="131" t="n">
        <v>20000</v>
      </c>
      <c r="L23" s="133" t="n">
        <v>23000</v>
      </c>
      <c r="M23" s="131" t="n">
        <v>25000</v>
      </c>
      <c r="N23" s="134" t="n">
        <f aca="false">ROUND(M23/I23*100,2)</f>
        <v>162.49</v>
      </c>
      <c r="O23" s="134" t="n">
        <f aca="false">ROUND(I23/F23*100,2)</f>
        <v>64.67</v>
      </c>
    </row>
    <row r="24" customFormat="false" ht="13.5" hidden="false" customHeight="false" outlineLevel="0" collapsed="false">
      <c r="A24" s="115"/>
      <c r="B24" s="129"/>
      <c r="C24" s="124"/>
      <c r="D24" s="124" t="s">
        <v>157</v>
      </c>
      <c r="E24" s="130" t="s">
        <v>158</v>
      </c>
      <c r="F24" s="131" t="n">
        <v>0</v>
      </c>
      <c r="G24" s="132" t="n">
        <v>0</v>
      </c>
      <c r="H24" s="132" t="n">
        <f aca="false">G24</f>
        <v>0</v>
      </c>
      <c r="I24" s="132" t="n">
        <v>84</v>
      </c>
      <c r="J24" s="131" t="n">
        <v>0</v>
      </c>
      <c r="K24" s="131" t="n">
        <v>0</v>
      </c>
      <c r="L24" s="133" t="n">
        <v>0</v>
      </c>
      <c r="M24" s="131" t="n">
        <v>0</v>
      </c>
      <c r="N24" s="134" t="n">
        <f aca="false">ROUND(M24/I24*100,2)</f>
        <v>0</v>
      </c>
      <c r="O24" s="134" t="n">
        <v>0</v>
      </c>
    </row>
    <row r="25" customFormat="false" ht="12.75" hidden="false" customHeight="false" outlineLevel="0" collapsed="false">
      <c r="A25" s="115"/>
      <c r="B25" s="129"/>
      <c r="C25" s="124"/>
      <c r="D25" s="124" t="s">
        <v>159</v>
      </c>
      <c r="E25" s="130" t="n">
        <f aca="false">E22+1</f>
        <v>11</v>
      </c>
      <c r="F25" s="131" t="n">
        <v>0</v>
      </c>
      <c r="G25" s="132" t="n">
        <v>0</v>
      </c>
      <c r="H25" s="132" t="n">
        <f aca="false">G25</f>
        <v>0</v>
      </c>
      <c r="I25" s="132" t="n">
        <v>0</v>
      </c>
      <c r="J25" s="131" t="n">
        <v>0</v>
      </c>
      <c r="K25" s="131" t="n">
        <v>0</v>
      </c>
      <c r="L25" s="133" t="n">
        <v>0</v>
      </c>
      <c r="M25" s="131" t="n">
        <v>0</v>
      </c>
      <c r="N25" s="134" t="n">
        <v>0</v>
      </c>
      <c r="O25" s="134" t="n">
        <v>0</v>
      </c>
    </row>
    <row r="26" customFormat="false" ht="13.5" hidden="false" customHeight="false" outlineLevel="0" collapsed="false">
      <c r="A26" s="115"/>
      <c r="B26" s="129"/>
      <c r="C26" s="124"/>
      <c r="D26" s="124" t="s">
        <v>160</v>
      </c>
      <c r="E26" s="130" t="s">
        <v>161</v>
      </c>
      <c r="F26" s="131" t="n">
        <v>393</v>
      </c>
      <c r="G26" s="132" t="n">
        <v>400</v>
      </c>
      <c r="H26" s="132" t="n">
        <f aca="false">G26</f>
        <v>400</v>
      </c>
      <c r="I26" s="132" t="n">
        <v>391</v>
      </c>
      <c r="J26" s="131" t="n">
        <v>208</v>
      </c>
      <c r="K26" s="131" t="n">
        <v>250</v>
      </c>
      <c r="L26" s="133" t="n">
        <v>250</v>
      </c>
      <c r="M26" s="131" t="n">
        <v>400</v>
      </c>
      <c r="N26" s="134" t="n">
        <f aca="false">ROUND(M26/I26*100,2)</f>
        <v>102.3</v>
      </c>
      <c r="O26" s="134" t="n">
        <f aca="false">ROUND(I26/F26*100,2)</f>
        <v>99.49</v>
      </c>
    </row>
    <row r="27" s="146" customFormat="true" ht="13.5" hidden="false" customHeight="false" outlineLevel="0" collapsed="false">
      <c r="A27" s="137"/>
      <c r="B27" s="138"/>
      <c r="C27" s="139"/>
      <c r="D27" s="139" t="s">
        <v>162</v>
      </c>
      <c r="E27" s="140" t="s">
        <v>163</v>
      </c>
      <c r="F27" s="141" t="n">
        <v>-3575</v>
      </c>
      <c r="G27" s="142" t="n">
        <v>-4250</v>
      </c>
      <c r="H27" s="143" t="n">
        <f aca="false">G27</f>
        <v>-4250</v>
      </c>
      <c r="I27" s="142" t="n">
        <v>-3788</v>
      </c>
      <c r="J27" s="142" t="n">
        <v>-1350</v>
      </c>
      <c r="K27" s="142" t="n">
        <v>-2803</v>
      </c>
      <c r="L27" s="144" t="n">
        <v>-3134</v>
      </c>
      <c r="M27" s="142" t="n">
        <v>-4500</v>
      </c>
      <c r="N27" s="145" t="n">
        <f aca="false">ROUND(M27/I27*100,2)</f>
        <v>118.8</v>
      </c>
      <c r="O27" s="145" t="n">
        <f aca="false">ROUND(I27/F27*100,2)</f>
        <v>105.96</v>
      </c>
    </row>
    <row r="28" customFormat="false" ht="12.75" hidden="false" customHeight="false" outlineLevel="0" collapsed="false">
      <c r="A28" s="115"/>
      <c r="B28" s="129"/>
      <c r="C28" s="124" t="s">
        <v>91</v>
      </c>
      <c r="D28" s="124" t="s">
        <v>164</v>
      </c>
      <c r="E28" s="130" t="n">
        <v>12</v>
      </c>
      <c r="F28" s="131" t="n">
        <v>1034</v>
      </c>
      <c r="G28" s="132" t="n">
        <v>822</v>
      </c>
      <c r="H28" s="132" t="n">
        <f aca="false">G28</f>
        <v>822</v>
      </c>
      <c r="I28" s="132" t="n">
        <v>1095</v>
      </c>
      <c r="J28" s="131" t="n">
        <v>0</v>
      </c>
      <c r="K28" s="131" t="n">
        <v>100</v>
      </c>
      <c r="L28" s="133" t="n">
        <v>550</v>
      </c>
      <c r="M28" s="131" t="n">
        <v>1035</v>
      </c>
      <c r="N28" s="134" t="n">
        <f aca="false">ROUND(M28/I28*100,2)</f>
        <v>94.52</v>
      </c>
      <c r="O28" s="134" t="n">
        <f aca="false">ROUND(I28/F28*100,2)</f>
        <v>105.9</v>
      </c>
    </row>
    <row r="29" customFormat="false" ht="15" hidden="false" customHeight="true" outlineLevel="0" collapsed="false">
      <c r="A29" s="115"/>
      <c r="B29" s="129"/>
      <c r="C29" s="124" t="s">
        <v>93</v>
      </c>
      <c r="D29" s="135" t="s">
        <v>165</v>
      </c>
      <c r="E29" s="130" t="n">
        <f aca="false">E28+1</f>
        <v>13</v>
      </c>
      <c r="F29" s="131" t="n">
        <v>0</v>
      </c>
      <c r="G29" s="132" t="n">
        <v>0</v>
      </c>
      <c r="H29" s="131" t="n">
        <v>0</v>
      </c>
      <c r="I29" s="132" t="n">
        <v>0</v>
      </c>
      <c r="J29" s="131" t="n">
        <v>0</v>
      </c>
      <c r="K29" s="131" t="n">
        <v>0</v>
      </c>
      <c r="L29" s="133" t="n">
        <v>0</v>
      </c>
      <c r="M29" s="131" t="n">
        <v>0</v>
      </c>
      <c r="N29" s="134" t="n">
        <v>0</v>
      </c>
      <c r="O29" s="134" t="n">
        <v>0</v>
      </c>
    </row>
    <row r="30" customFormat="false" ht="24" hidden="false" customHeight="true" outlineLevel="0" collapsed="false">
      <c r="A30" s="115"/>
      <c r="B30" s="129"/>
      <c r="C30" s="124" t="s">
        <v>166</v>
      </c>
      <c r="D30" s="125" t="s">
        <v>167</v>
      </c>
      <c r="E30" s="85" t="n">
        <f aca="false">E29+1</f>
        <v>14</v>
      </c>
      <c r="F30" s="147" t="n">
        <f aca="false">F31+F32+F35+F36+F37</f>
        <v>246</v>
      </c>
      <c r="G30" s="147" t="n">
        <f aca="false">G31+G32+G35+G36+G37</f>
        <v>182</v>
      </c>
      <c r="H30" s="147" t="n">
        <f aca="false">H31+H32+H35+H36+H37</f>
        <v>182</v>
      </c>
      <c r="I30" s="147" t="n">
        <f aca="false">I31+I32+I35+I36+I37</f>
        <v>188</v>
      </c>
      <c r="J30" s="147" t="n">
        <f aca="false">J31+J32+J35+J36+J37</f>
        <v>66</v>
      </c>
      <c r="K30" s="147" t="n">
        <f aca="false">K31+K32+K35+K36+K37</f>
        <v>101</v>
      </c>
      <c r="L30" s="148" t="n">
        <f aca="false">L31+L32+L35+L36+L37</f>
        <v>127</v>
      </c>
      <c r="M30" s="147" t="n">
        <f aca="false">M31+M32+M35+M36+M37</f>
        <v>182</v>
      </c>
      <c r="N30" s="134" t="n">
        <f aca="false">ROUND(M30/I30*100,2)</f>
        <v>96.81</v>
      </c>
      <c r="O30" s="134" t="n">
        <f aca="false">ROUND(I30/F30*100,2)</f>
        <v>76.42</v>
      </c>
    </row>
    <row r="31" customFormat="false" ht="12.75" hidden="false" customHeight="false" outlineLevel="0" collapsed="false">
      <c r="A31" s="115"/>
      <c r="B31" s="129"/>
      <c r="C31" s="124"/>
      <c r="D31" s="124" t="s">
        <v>168</v>
      </c>
      <c r="E31" s="130" t="n">
        <f aca="false">E30+1</f>
        <v>15</v>
      </c>
      <c r="F31" s="131" t="n">
        <v>183</v>
      </c>
      <c r="G31" s="132" t="n">
        <v>180</v>
      </c>
      <c r="H31" s="132" t="n">
        <f aca="false">G31</f>
        <v>180</v>
      </c>
      <c r="I31" s="132" t="n">
        <v>157</v>
      </c>
      <c r="J31" s="131" t="n">
        <v>65</v>
      </c>
      <c r="K31" s="131" t="n">
        <v>100</v>
      </c>
      <c r="L31" s="133" t="n">
        <v>126</v>
      </c>
      <c r="M31" s="131" t="n">
        <v>180</v>
      </c>
      <c r="N31" s="134" t="n">
        <f aca="false">ROUND(M31/I31*100,2)</f>
        <v>114.65</v>
      </c>
      <c r="O31" s="134" t="n">
        <f aca="false">ROUND(I31/F31*100,2)</f>
        <v>85.79</v>
      </c>
    </row>
    <row r="32" customFormat="false" ht="26.25" hidden="false" customHeight="false" outlineLevel="0" collapsed="false">
      <c r="A32" s="115"/>
      <c r="B32" s="129"/>
      <c r="C32" s="124"/>
      <c r="D32" s="149" t="s">
        <v>169</v>
      </c>
      <c r="E32" s="130" t="n">
        <f aca="false">E31+1</f>
        <v>16</v>
      </c>
      <c r="F32" s="132" t="n">
        <f aca="false">F33+F34</f>
        <v>0</v>
      </c>
      <c r="G32" s="132" t="n">
        <f aca="false">G33+G34</f>
        <v>0</v>
      </c>
      <c r="H32" s="132" t="n">
        <f aca="false">G32</f>
        <v>0</v>
      </c>
      <c r="I32" s="132" t="n">
        <f aca="false">I33+I34</f>
        <v>0</v>
      </c>
      <c r="J32" s="132" t="n">
        <f aca="false">J33+J34</f>
        <v>0</v>
      </c>
      <c r="K32" s="132" t="n">
        <f aca="false">K33+K34</f>
        <v>0</v>
      </c>
      <c r="L32" s="136" t="n">
        <f aca="false">L33+L34</f>
        <v>0</v>
      </c>
      <c r="M32" s="132" t="n">
        <f aca="false">M33+M34</f>
        <v>0</v>
      </c>
      <c r="N32" s="134"/>
      <c r="O32" s="134"/>
    </row>
    <row r="33" customFormat="false" ht="12.75" hidden="false" customHeight="false" outlineLevel="0" collapsed="false">
      <c r="A33" s="115"/>
      <c r="B33" s="129"/>
      <c r="C33" s="124"/>
      <c r="D33" s="124" t="s">
        <v>170</v>
      </c>
      <c r="E33" s="130" t="n">
        <f aca="false">E32+1</f>
        <v>17</v>
      </c>
      <c r="F33" s="131" t="n">
        <v>0</v>
      </c>
      <c r="G33" s="132" t="n">
        <v>0</v>
      </c>
      <c r="H33" s="132" t="n">
        <f aca="false">G33</f>
        <v>0</v>
      </c>
      <c r="I33" s="132" t="n">
        <v>0</v>
      </c>
      <c r="J33" s="131" t="n">
        <v>0</v>
      </c>
      <c r="K33" s="131" t="n">
        <v>0</v>
      </c>
      <c r="L33" s="133" t="n">
        <v>0</v>
      </c>
      <c r="M33" s="131" t="n">
        <v>0</v>
      </c>
      <c r="N33" s="134"/>
      <c r="O33" s="134"/>
    </row>
    <row r="34" customFormat="false" ht="12.75" hidden="false" customHeight="false" outlineLevel="0" collapsed="false">
      <c r="A34" s="115"/>
      <c r="B34" s="129"/>
      <c r="C34" s="124"/>
      <c r="D34" s="124" t="s">
        <v>171</v>
      </c>
      <c r="E34" s="130" t="n">
        <f aca="false">E33+1</f>
        <v>18</v>
      </c>
      <c r="F34" s="131" t="n">
        <v>0</v>
      </c>
      <c r="G34" s="132" t="n">
        <v>0</v>
      </c>
      <c r="H34" s="132" t="n">
        <f aca="false">G34</f>
        <v>0</v>
      </c>
      <c r="I34" s="132" t="n">
        <v>0</v>
      </c>
      <c r="J34" s="131" t="n">
        <v>0</v>
      </c>
      <c r="K34" s="131" t="n">
        <v>0</v>
      </c>
      <c r="L34" s="133" t="n">
        <v>0</v>
      </c>
      <c r="M34" s="131" t="n">
        <v>0</v>
      </c>
      <c r="N34" s="134"/>
      <c r="O34" s="134"/>
    </row>
    <row r="35" customFormat="false" ht="12.75" hidden="false" customHeight="false" outlineLevel="0" collapsed="false">
      <c r="A35" s="115"/>
      <c r="B35" s="129"/>
      <c r="C35" s="124"/>
      <c r="D35" s="124" t="s">
        <v>172</v>
      </c>
      <c r="E35" s="130" t="n">
        <f aca="false">E34+1</f>
        <v>19</v>
      </c>
      <c r="F35" s="131" t="n">
        <v>34</v>
      </c>
      <c r="G35" s="132" t="n">
        <v>1</v>
      </c>
      <c r="H35" s="132" t="n">
        <f aca="false">G35</f>
        <v>1</v>
      </c>
      <c r="I35" s="132" t="n">
        <v>27</v>
      </c>
      <c r="J35" s="131" t="n">
        <v>1</v>
      </c>
      <c r="K35" s="131" t="n">
        <v>1</v>
      </c>
      <c r="L35" s="133" t="n">
        <v>1</v>
      </c>
      <c r="M35" s="131" t="n">
        <v>1</v>
      </c>
      <c r="N35" s="134" t="n">
        <f aca="false">ROUND(M35/I35*100,2)</f>
        <v>3.7</v>
      </c>
      <c r="O35" s="134" t="n">
        <f aca="false">ROUND(I35/F35*100,2)</f>
        <v>79.41</v>
      </c>
    </row>
    <row r="36" customFormat="false" ht="12.75" hidden="false" customHeight="false" outlineLevel="0" collapsed="false">
      <c r="A36" s="115"/>
      <c r="B36" s="129"/>
      <c r="C36" s="124"/>
      <c r="D36" s="124" t="s">
        <v>173</v>
      </c>
      <c r="E36" s="130" t="n">
        <f aca="false">E35+1</f>
        <v>20</v>
      </c>
      <c r="F36" s="131" t="n">
        <v>0</v>
      </c>
      <c r="G36" s="132" t="n">
        <v>0</v>
      </c>
      <c r="H36" s="132" t="n">
        <f aca="false">G36</f>
        <v>0</v>
      </c>
      <c r="I36" s="132"/>
      <c r="J36" s="131" t="n">
        <v>0</v>
      </c>
      <c r="K36" s="131" t="n">
        <v>0</v>
      </c>
      <c r="L36" s="133" t="n">
        <v>0</v>
      </c>
      <c r="M36" s="131" t="n">
        <v>0</v>
      </c>
      <c r="N36" s="134" t="n">
        <v>0</v>
      </c>
      <c r="O36" s="134"/>
    </row>
    <row r="37" customFormat="false" ht="12.75" hidden="false" customHeight="false" outlineLevel="0" collapsed="false">
      <c r="A37" s="115"/>
      <c r="B37" s="116"/>
      <c r="C37" s="124"/>
      <c r="D37" s="124" t="s">
        <v>174</v>
      </c>
      <c r="E37" s="130" t="n">
        <f aca="false">E36+1</f>
        <v>21</v>
      </c>
      <c r="F37" s="131" t="n">
        <v>29</v>
      </c>
      <c r="G37" s="132" t="n">
        <v>1</v>
      </c>
      <c r="H37" s="132" t="n">
        <f aca="false">G37</f>
        <v>1</v>
      </c>
      <c r="I37" s="132" t="n">
        <v>4</v>
      </c>
      <c r="J37" s="131" t="n">
        <v>0</v>
      </c>
      <c r="K37" s="131" t="n">
        <v>0</v>
      </c>
      <c r="L37" s="133" t="n">
        <v>0</v>
      </c>
      <c r="M37" s="131" t="n">
        <v>1</v>
      </c>
      <c r="N37" s="134" t="n">
        <f aca="false">ROUND(M37/I37*100,2)</f>
        <v>25</v>
      </c>
      <c r="O37" s="134" t="n">
        <f aca="false">ROUND(I37/F37*100,2)</f>
        <v>13.79</v>
      </c>
    </row>
    <row r="38" customFormat="false" ht="26.25" hidden="false" customHeight="false" outlineLevel="0" collapsed="false">
      <c r="A38" s="115"/>
      <c r="B38" s="130" t="n">
        <v>2</v>
      </c>
      <c r="C38" s="150"/>
      <c r="D38" s="125" t="s">
        <v>175</v>
      </c>
      <c r="E38" s="85" t="n">
        <f aca="false">E37+1</f>
        <v>22</v>
      </c>
      <c r="F38" s="147" t="n">
        <f aca="false">SUM(F39:F43)</f>
        <v>3004</v>
      </c>
      <c r="G38" s="147" t="n">
        <f aca="false">SUM(G39:G43)</f>
        <v>2005</v>
      </c>
      <c r="H38" s="147" t="n">
        <f aca="false">SUM(H39:H43)</f>
        <v>2005</v>
      </c>
      <c r="I38" s="147" t="n">
        <f aca="false">SUM(I39:I43)</f>
        <v>3</v>
      </c>
      <c r="J38" s="147" t="n">
        <f aca="false">SUM(J39:J43)</f>
        <v>0</v>
      </c>
      <c r="K38" s="147" t="n">
        <f aca="false">SUM(K39:K43)</f>
        <v>0</v>
      </c>
      <c r="L38" s="148" t="n">
        <f aca="false">SUM(L39:L43)</f>
        <v>5</v>
      </c>
      <c r="M38" s="147" t="n">
        <f aca="false">SUM(M39:M43)</f>
        <v>5</v>
      </c>
      <c r="N38" s="134" t="n">
        <f aca="false">ROUND(M38/I38*100,2)</f>
        <v>166.67</v>
      </c>
      <c r="O38" s="134" t="n">
        <f aca="false">ROUND(I38/F38*100,2)</f>
        <v>0.1</v>
      </c>
    </row>
    <row r="39" customFormat="false" ht="12.75" hidden="false" customHeight="false" outlineLevel="0" collapsed="false">
      <c r="A39" s="115"/>
      <c r="B39" s="123"/>
      <c r="C39" s="124" t="s">
        <v>85</v>
      </c>
      <c r="D39" s="124" t="s">
        <v>176</v>
      </c>
      <c r="E39" s="130" t="n">
        <f aca="false">E38+1</f>
        <v>23</v>
      </c>
      <c r="F39" s="131" t="n">
        <v>0</v>
      </c>
      <c r="G39" s="132" t="n">
        <v>2</v>
      </c>
      <c r="H39" s="132" t="n">
        <f aca="false">G39</f>
        <v>2</v>
      </c>
      <c r="I39" s="132" t="n">
        <v>0</v>
      </c>
      <c r="J39" s="132" t="n">
        <v>0</v>
      </c>
      <c r="K39" s="131" t="n">
        <v>0</v>
      </c>
      <c r="L39" s="133" t="n">
        <v>0</v>
      </c>
      <c r="M39" s="131" t="n">
        <v>0</v>
      </c>
      <c r="N39" s="134" t="n">
        <v>0</v>
      </c>
      <c r="O39" s="134" t="n">
        <v>0</v>
      </c>
    </row>
    <row r="40" customFormat="false" ht="12.75" hidden="false" customHeight="false" outlineLevel="0" collapsed="false">
      <c r="A40" s="115"/>
      <c r="B40" s="129"/>
      <c r="C40" s="124" t="s">
        <v>87</v>
      </c>
      <c r="D40" s="124" t="s">
        <v>177</v>
      </c>
      <c r="E40" s="130" t="n">
        <f aca="false">E39+1</f>
        <v>24</v>
      </c>
      <c r="F40" s="131" t="n">
        <v>0</v>
      </c>
      <c r="G40" s="132" t="n">
        <v>0</v>
      </c>
      <c r="H40" s="131" t="n">
        <v>0</v>
      </c>
      <c r="I40" s="132" t="n">
        <v>0</v>
      </c>
      <c r="J40" s="131" t="n">
        <v>0</v>
      </c>
      <c r="K40" s="131" t="n">
        <v>0</v>
      </c>
      <c r="L40" s="133" t="n">
        <v>0</v>
      </c>
      <c r="M40" s="131" t="n">
        <v>0</v>
      </c>
      <c r="N40" s="134" t="n">
        <v>0</v>
      </c>
      <c r="O40" s="134" t="n">
        <v>0</v>
      </c>
    </row>
    <row r="41" customFormat="false" ht="12.75" hidden="false" customHeight="false" outlineLevel="0" collapsed="false">
      <c r="A41" s="115"/>
      <c r="B41" s="129"/>
      <c r="C41" s="124" t="s">
        <v>89</v>
      </c>
      <c r="D41" s="124" t="s">
        <v>178</v>
      </c>
      <c r="E41" s="130" t="n">
        <f aca="false">E40+1</f>
        <v>25</v>
      </c>
      <c r="F41" s="131" t="n">
        <v>0</v>
      </c>
      <c r="G41" s="132" t="n">
        <v>0</v>
      </c>
      <c r="H41" s="132" t="n">
        <v>0</v>
      </c>
      <c r="I41" s="132" t="n">
        <v>1</v>
      </c>
      <c r="J41" s="131" t="n">
        <v>0</v>
      </c>
      <c r="K41" s="131"/>
      <c r="L41" s="133"/>
      <c r="M41" s="131"/>
      <c r="N41" s="134" t="n">
        <f aca="false">ROUND(M41/I41*100,2)</f>
        <v>0</v>
      </c>
      <c r="O41" s="134" t="n">
        <v>0</v>
      </c>
    </row>
    <row r="42" customFormat="false" ht="12.75" hidden="false" customHeight="false" outlineLevel="0" collapsed="false">
      <c r="A42" s="115"/>
      <c r="B42" s="129"/>
      <c r="C42" s="124" t="s">
        <v>91</v>
      </c>
      <c r="D42" s="124" t="s">
        <v>179</v>
      </c>
      <c r="E42" s="130" t="n">
        <f aca="false">E41+1</f>
        <v>26</v>
      </c>
      <c r="F42" s="131" t="n">
        <v>4</v>
      </c>
      <c r="G42" s="132" t="n">
        <v>3</v>
      </c>
      <c r="H42" s="132" t="n">
        <f aca="false">G42</f>
        <v>3</v>
      </c>
      <c r="I42" s="132" t="n">
        <v>2</v>
      </c>
      <c r="J42" s="132" t="n">
        <v>0</v>
      </c>
      <c r="K42" s="131" t="n">
        <v>0</v>
      </c>
      <c r="L42" s="133" t="n">
        <v>3</v>
      </c>
      <c r="M42" s="131" t="n">
        <v>3</v>
      </c>
      <c r="N42" s="134" t="n">
        <f aca="false">ROUND(M42/I42*100,2)</f>
        <v>150</v>
      </c>
      <c r="O42" s="134" t="n">
        <f aca="false">ROUND(I42/F42*100,2)</f>
        <v>50</v>
      </c>
    </row>
    <row r="43" customFormat="false" ht="12.75" hidden="false" customHeight="false" outlineLevel="0" collapsed="false">
      <c r="A43" s="115"/>
      <c r="B43" s="129"/>
      <c r="C43" s="124" t="s">
        <v>93</v>
      </c>
      <c r="D43" s="124" t="s">
        <v>180</v>
      </c>
      <c r="E43" s="130" t="n">
        <f aca="false">E42+1</f>
        <v>27</v>
      </c>
      <c r="F43" s="131" t="n">
        <v>3000</v>
      </c>
      <c r="G43" s="132" t="n">
        <v>2000</v>
      </c>
      <c r="H43" s="131" t="n">
        <f aca="false">G43</f>
        <v>2000</v>
      </c>
      <c r="I43" s="132" t="n">
        <v>0</v>
      </c>
      <c r="J43" s="131" t="n">
        <v>0</v>
      </c>
      <c r="K43" s="131" t="n">
        <v>0</v>
      </c>
      <c r="L43" s="133" t="n">
        <v>2</v>
      </c>
      <c r="M43" s="131" t="n">
        <v>2</v>
      </c>
      <c r="N43" s="134" t="n">
        <v>0</v>
      </c>
      <c r="O43" s="134" t="n">
        <f aca="false">ROUND(I43/F43*100,2)</f>
        <v>0</v>
      </c>
    </row>
    <row r="44" s="73" customFormat="true" ht="12.75" hidden="false" customHeight="false" outlineLevel="0" collapsed="false">
      <c r="A44" s="151"/>
      <c r="B44" s="152"/>
      <c r="C44" s="150"/>
      <c r="D44" s="150" t="s">
        <v>181</v>
      </c>
      <c r="E44" s="85" t="n">
        <f aca="false">E43+1</f>
        <v>28</v>
      </c>
      <c r="F44" s="126" t="n">
        <f aca="false">F45+F146</f>
        <v>122768</v>
      </c>
      <c r="G44" s="126" t="n">
        <f aca="false">G45+G146</f>
        <v>146400</v>
      </c>
      <c r="H44" s="126" t="n">
        <f aca="false">H45+H146</f>
        <v>146400</v>
      </c>
      <c r="I44" s="126" t="n">
        <f aca="false">I45+I146</f>
        <v>126080</v>
      </c>
      <c r="J44" s="126" t="n">
        <f aca="false">J45+J146</f>
        <v>40782</v>
      </c>
      <c r="K44" s="126" t="n">
        <f aca="false">K45+K146</f>
        <v>59648</v>
      </c>
      <c r="L44" s="127" t="n">
        <f aca="false">L45+L146</f>
        <v>78519</v>
      </c>
      <c r="M44" s="126" t="n">
        <f aca="false">M45+M146</f>
        <v>146809</v>
      </c>
      <c r="N44" s="128" t="n">
        <f aca="false">ROUND(M44/I44*100,2)</f>
        <v>116.44</v>
      </c>
      <c r="O44" s="128" t="n">
        <f aca="false">ROUND(I44/F44*100,2)</f>
        <v>102.7</v>
      </c>
    </row>
    <row r="45" customFormat="false" ht="15" hidden="false" customHeight="true" outlineLevel="0" collapsed="false">
      <c r="A45" s="153"/>
      <c r="B45" s="154" t="n">
        <v>1</v>
      </c>
      <c r="C45" s="155" t="s">
        <v>182</v>
      </c>
      <c r="D45" s="156"/>
      <c r="E45" s="129" t="n">
        <f aca="false">E44+1</f>
        <v>29</v>
      </c>
      <c r="F45" s="157" t="n">
        <f aca="false">F46+F94+F101+F129</f>
        <v>121933</v>
      </c>
      <c r="G45" s="157" t="n">
        <f aca="false">G46+G94+G101+G129</f>
        <v>145565</v>
      </c>
      <c r="H45" s="157" t="n">
        <f aca="false">H46+H94+H101+H129</f>
        <v>145565</v>
      </c>
      <c r="I45" s="157" t="n">
        <f aca="false">I46+I94+I101+I129</f>
        <v>124678</v>
      </c>
      <c r="J45" s="157" t="n">
        <f aca="false">J46+J94+J101+J129</f>
        <v>40688</v>
      </c>
      <c r="K45" s="157" t="n">
        <f aca="false">K46+K94+K101+K129</f>
        <v>59398</v>
      </c>
      <c r="L45" s="158" t="n">
        <f aca="false">L46+L94+L101+L129</f>
        <v>78084</v>
      </c>
      <c r="M45" s="157" t="n">
        <f aca="false">M46+M94+M101+M129</f>
        <v>145407</v>
      </c>
      <c r="N45" s="122" t="n">
        <f aca="false">ROUND(M45/I45*100,2)</f>
        <v>116.63</v>
      </c>
      <c r="O45" s="122" t="n">
        <f aca="false">ROUND(I45/F45*100,2)</f>
        <v>102.25</v>
      </c>
    </row>
    <row r="46" customFormat="false" ht="13.5" hidden="false" customHeight="true" outlineLevel="0" collapsed="false">
      <c r="A46" s="153"/>
      <c r="B46" s="159"/>
      <c r="C46" s="160" t="s">
        <v>183</v>
      </c>
      <c r="D46" s="160"/>
      <c r="E46" s="123" t="n">
        <f aca="false">E45+1</f>
        <v>30</v>
      </c>
      <c r="F46" s="132" t="n">
        <f aca="false">F47+F55+F61</f>
        <v>108669</v>
      </c>
      <c r="G46" s="132" t="n">
        <f aca="false">G47+G55+G61</f>
        <v>127560</v>
      </c>
      <c r="H46" s="132" t="n">
        <f aca="false">H47+H55+H61</f>
        <v>127560</v>
      </c>
      <c r="I46" s="132" t="n">
        <f aca="false">I47+I55+I61</f>
        <v>106429</v>
      </c>
      <c r="J46" s="132" t="n">
        <f aca="false">J47+J55+J61</f>
        <v>35102</v>
      </c>
      <c r="K46" s="132" t="n">
        <f aca="false">K47+K55+K61</f>
        <v>48664</v>
      </c>
      <c r="L46" s="136" t="n">
        <f aca="false">L47+L55+L61</f>
        <v>61916</v>
      </c>
      <c r="M46" s="132" t="n">
        <f aca="false">M47+M55+M61</f>
        <v>123437</v>
      </c>
      <c r="N46" s="134" t="n">
        <f aca="false">ROUND(M46/I46*100,2)</f>
        <v>115.98</v>
      </c>
      <c r="O46" s="134" t="n">
        <f aca="false">ROUND(I46/F46*100,2)</f>
        <v>97.94</v>
      </c>
    </row>
    <row r="47" customFormat="false" ht="17.25" hidden="false" customHeight="true" outlineLevel="0" collapsed="false">
      <c r="A47" s="153"/>
      <c r="B47" s="159"/>
      <c r="C47" s="130" t="s">
        <v>184</v>
      </c>
      <c r="D47" s="124" t="s">
        <v>185</v>
      </c>
      <c r="E47" s="123" t="n">
        <f aca="false">E46+1</f>
        <v>31</v>
      </c>
      <c r="F47" s="132" t="n">
        <f aca="false">F48+F49+F52+F53+F54</f>
        <v>104314</v>
      </c>
      <c r="G47" s="132" t="n">
        <f aca="false">G48+G49+G52+G53+G54</f>
        <v>123092</v>
      </c>
      <c r="H47" s="132" t="n">
        <f aca="false">H48+H49+H52+H53+H54</f>
        <v>123092</v>
      </c>
      <c r="I47" s="132" t="n">
        <f aca="false">I48+I49+I52+I53+I54</f>
        <v>99581</v>
      </c>
      <c r="J47" s="132" t="n">
        <f aca="false">J48+J49+J52+J53+J54</f>
        <v>34345</v>
      </c>
      <c r="K47" s="132" t="n">
        <f aca="false">K48+K49+K52+K53+K54</f>
        <v>47175</v>
      </c>
      <c r="L47" s="136" t="n">
        <f aca="false">L48+L49+L52+L53+L54</f>
        <v>59485</v>
      </c>
      <c r="M47" s="132" t="n">
        <f aca="false">M48+M49+M52+M53+M54</f>
        <v>116645</v>
      </c>
      <c r="N47" s="134" t="n">
        <f aca="false">ROUND(M47/I47*100,2)</f>
        <v>117.14</v>
      </c>
      <c r="O47" s="134" t="n">
        <f aca="false">ROUND(I47/F47*100,2)</f>
        <v>95.46</v>
      </c>
    </row>
    <row r="48" customFormat="false" ht="12.75" hidden="false" customHeight="false" outlineLevel="0" collapsed="false">
      <c r="A48" s="153"/>
      <c r="B48" s="159"/>
      <c r="C48" s="130" t="s">
        <v>85</v>
      </c>
      <c r="D48" s="124" t="s">
        <v>186</v>
      </c>
      <c r="E48" s="130" t="n">
        <f aca="false">E47+1</f>
        <v>32</v>
      </c>
      <c r="F48" s="131" t="n">
        <v>88678</v>
      </c>
      <c r="G48" s="132" t="n">
        <v>108715</v>
      </c>
      <c r="H48" s="132" t="n">
        <f aca="false">G48</f>
        <v>108715</v>
      </c>
      <c r="I48" s="132" t="n">
        <v>85650</v>
      </c>
      <c r="J48" s="131" t="n">
        <v>30526</v>
      </c>
      <c r="K48" s="131" t="n">
        <v>39650</v>
      </c>
      <c r="L48" s="133" t="n">
        <v>49900</v>
      </c>
      <c r="M48" s="131" t="n">
        <v>102776</v>
      </c>
      <c r="N48" s="134" t="n">
        <f aca="false">ROUND(M48/I48*100,2)</f>
        <v>120</v>
      </c>
      <c r="O48" s="134" t="n">
        <f aca="false">ROUND(I48/F48*100,2)</f>
        <v>96.59</v>
      </c>
    </row>
    <row r="49" customFormat="false" ht="12.75" hidden="false" customHeight="false" outlineLevel="0" collapsed="false">
      <c r="A49" s="153"/>
      <c r="B49" s="159"/>
      <c r="C49" s="130" t="s">
        <v>87</v>
      </c>
      <c r="D49" s="124" t="s">
        <v>187</v>
      </c>
      <c r="E49" s="130" t="n">
        <f aca="false">E48+1</f>
        <v>33</v>
      </c>
      <c r="F49" s="131" t="n">
        <v>1761</v>
      </c>
      <c r="G49" s="132" t="n">
        <v>1761</v>
      </c>
      <c r="H49" s="132" t="n">
        <f aca="false">G49</f>
        <v>1761</v>
      </c>
      <c r="I49" s="132" t="n">
        <v>3407</v>
      </c>
      <c r="J49" s="131" t="n">
        <v>294</v>
      </c>
      <c r="K49" s="131" t="n">
        <v>490</v>
      </c>
      <c r="L49" s="133" t="n">
        <v>1040</v>
      </c>
      <c r="M49" s="131" t="n">
        <v>3345</v>
      </c>
      <c r="N49" s="134" t="n">
        <f aca="false">ROUND(M49/I49*100,2)</f>
        <v>98.18</v>
      </c>
      <c r="O49" s="134" t="n">
        <f aca="false">ROUND(I49/F49*100,2)</f>
        <v>193.47</v>
      </c>
    </row>
    <row r="50" customFormat="false" ht="12.75" hidden="false" customHeight="false" outlineLevel="0" collapsed="false">
      <c r="A50" s="153"/>
      <c r="B50" s="159"/>
      <c r="C50" s="130"/>
      <c r="D50" s="124" t="s">
        <v>188</v>
      </c>
      <c r="E50" s="130" t="n">
        <f aca="false">E49+1</f>
        <v>34</v>
      </c>
      <c r="F50" s="131" t="n">
        <v>166</v>
      </c>
      <c r="G50" s="132" t="n">
        <v>166</v>
      </c>
      <c r="H50" s="132" t="n">
        <f aca="false">G50</f>
        <v>166</v>
      </c>
      <c r="I50" s="132" t="n">
        <v>189</v>
      </c>
      <c r="J50" s="131" t="n">
        <v>15</v>
      </c>
      <c r="K50" s="131" t="n">
        <v>45</v>
      </c>
      <c r="L50" s="133" t="n">
        <v>55</v>
      </c>
      <c r="M50" s="131" t="n">
        <v>130</v>
      </c>
      <c r="N50" s="134" t="n">
        <f aca="false">ROUND(M50/I50*100,2)</f>
        <v>68.78</v>
      </c>
      <c r="O50" s="134" t="n">
        <f aca="false">ROUND(I50/F50*100,2)</f>
        <v>113.86</v>
      </c>
    </row>
    <row r="51" customFormat="false" ht="12.75" hidden="false" customHeight="false" outlineLevel="0" collapsed="false">
      <c r="A51" s="153"/>
      <c r="B51" s="159"/>
      <c r="C51" s="130"/>
      <c r="D51" s="124" t="s">
        <v>189</v>
      </c>
      <c r="E51" s="130" t="n">
        <f aca="false">E50+1</f>
        <v>35</v>
      </c>
      <c r="F51" s="131" t="n">
        <v>191</v>
      </c>
      <c r="G51" s="132" t="n">
        <v>191</v>
      </c>
      <c r="H51" s="132" t="n">
        <f aca="false">G51</f>
        <v>191</v>
      </c>
      <c r="I51" s="132" t="n">
        <v>207</v>
      </c>
      <c r="J51" s="131" t="n">
        <v>30</v>
      </c>
      <c r="K51" s="131" t="n">
        <v>70</v>
      </c>
      <c r="L51" s="133" t="n">
        <v>100</v>
      </c>
      <c r="M51" s="131" t="n">
        <v>207</v>
      </c>
      <c r="N51" s="134" t="n">
        <f aca="false">ROUND(M51/I51*100,2)</f>
        <v>100</v>
      </c>
      <c r="O51" s="134" t="n">
        <f aca="false">ROUND(I51/F51*100,2)</f>
        <v>108.38</v>
      </c>
    </row>
    <row r="52" customFormat="false" ht="18.75" hidden="false" customHeight="true" outlineLevel="0" collapsed="false">
      <c r="A52" s="153"/>
      <c r="B52" s="159"/>
      <c r="C52" s="130" t="s">
        <v>89</v>
      </c>
      <c r="D52" s="135" t="s">
        <v>190</v>
      </c>
      <c r="E52" s="130" t="n">
        <f aca="false">E51+1</f>
        <v>36</v>
      </c>
      <c r="F52" s="131" t="n">
        <v>131</v>
      </c>
      <c r="G52" s="132" t="n">
        <v>131</v>
      </c>
      <c r="H52" s="132" t="n">
        <f aca="false">G52</f>
        <v>131</v>
      </c>
      <c r="I52" s="132" t="n">
        <v>180</v>
      </c>
      <c r="J52" s="131" t="n">
        <v>25</v>
      </c>
      <c r="K52" s="131" t="n">
        <v>35</v>
      </c>
      <c r="L52" s="133" t="n">
        <v>45</v>
      </c>
      <c r="M52" s="131" t="n">
        <v>180</v>
      </c>
      <c r="N52" s="134" t="n">
        <f aca="false">ROUND(M52/I52*100,2)</f>
        <v>100</v>
      </c>
      <c r="O52" s="134" t="n">
        <f aca="false">ROUND(I52/F52*100,2)</f>
        <v>137.4</v>
      </c>
    </row>
    <row r="53" customFormat="false" ht="12.75" hidden="false" customHeight="false" outlineLevel="0" collapsed="false">
      <c r="A53" s="153"/>
      <c r="B53" s="159"/>
      <c r="C53" s="130" t="s">
        <v>91</v>
      </c>
      <c r="D53" s="124" t="s">
        <v>191</v>
      </c>
      <c r="E53" s="130" t="n">
        <f aca="false">E52+1</f>
        <v>37</v>
      </c>
      <c r="F53" s="131" t="n">
        <v>13744</v>
      </c>
      <c r="G53" s="132" t="n">
        <v>12485</v>
      </c>
      <c r="H53" s="132" t="n">
        <f aca="false">G53</f>
        <v>12485</v>
      </c>
      <c r="I53" s="132" t="n">
        <v>10344</v>
      </c>
      <c r="J53" s="131" t="n">
        <v>3500</v>
      </c>
      <c r="K53" s="131" t="n">
        <v>7000</v>
      </c>
      <c r="L53" s="133" t="n">
        <v>8500</v>
      </c>
      <c r="M53" s="131" t="n">
        <v>10344</v>
      </c>
      <c r="N53" s="134" t="n">
        <f aca="false">ROUND(M53/I53*100,2)</f>
        <v>100</v>
      </c>
      <c r="O53" s="134" t="n">
        <f aca="false">ROUND(I53/F53*100,2)</f>
        <v>75.26</v>
      </c>
    </row>
    <row r="54" customFormat="false" ht="12.75" hidden="false" customHeight="false" outlineLevel="0" collapsed="false">
      <c r="A54" s="153"/>
      <c r="B54" s="159"/>
      <c r="C54" s="130" t="s">
        <v>93</v>
      </c>
      <c r="D54" s="124" t="s">
        <v>192</v>
      </c>
      <c r="E54" s="130" t="n">
        <f aca="false">E53+1</f>
        <v>38</v>
      </c>
      <c r="F54" s="131" t="n">
        <v>0</v>
      </c>
      <c r="G54" s="132" t="n">
        <v>0</v>
      </c>
      <c r="H54" s="132" t="n">
        <f aca="false">G54</f>
        <v>0</v>
      </c>
      <c r="I54" s="132" t="n">
        <v>0</v>
      </c>
      <c r="J54" s="131" t="n">
        <v>0</v>
      </c>
      <c r="K54" s="131" t="n">
        <v>0</v>
      </c>
      <c r="L54" s="133" t="n">
        <v>0</v>
      </c>
      <c r="M54" s="131" t="n">
        <v>0</v>
      </c>
      <c r="N54" s="134" t="n">
        <v>0</v>
      </c>
      <c r="O54" s="134" t="n">
        <v>0</v>
      </c>
    </row>
    <row r="55" customFormat="false" ht="26.25" hidden="false" customHeight="false" outlineLevel="0" collapsed="false">
      <c r="A55" s="153"/>
      <c r="B55" s="161"/>
      <c r="C55" s="130" t="s">
        <v>193</v>
      </c>
      <c r="D55" s="135" t="s">
        <v>194</v>
      </c>
      <c r="E55" s="130" t="n">
        <f aca="false">E54+1</f>
        <v>39</v>
      </c>
      <c r="F55" s="132" t="n">
        <f aca="false">F56+F57+F60</f>
        <v>1137</v>
      </c>
      <c r="G55" s="132" t="n">
        <f aca="false">G56+G57+G60</f>
        <v>1131</v>
      </c>
      <c r="H55" s="132" t="n">
        <f aca="false">H56+H57+H60</f>
        <v>1131</v>
      </c>
      <c r="I55" s="132" t="n">
        <f aca="false">I56+I57+I60</f>
        <v>1967</v>
      </c>
      <c r="J55" s="132" t="n">
        <f aca="false">J56+J57+J60</f>
        <v>235</v>
      </c>
      <c r="K55" s="132" t="n">
        <f aca="false">K56+K57+K60</f>
        <v>487</v>
      </c>
      <c r="L55" s="136" t="n">
        <f aca="false">L56+L57+L60</f>
        <v>870</v>
      </c>
      <c r="M55" s="132" t="n">
        <f aca="false">M56+M57+M60</f>
        <v>1912</v>
      </c>
      <c r="N55" s="134" t="n">
        <f aca="false">ROUND(M55/I55*100,2)</f>
        <v>97.2</v>
      </c>
      <c r="O55" s="134" t="n">
        <f aca="false">ROUND(I55/F55*100,2)</f>
        <v>173</v>
      </c>
    </row>
    <row r="56" customFormat="false" ht="12.75" hidden="false" customHeight="false" outlineLevel="0" collapsed="false">
      <c r="A56" s="153"/>
      <c r="B56" s="159"/>
      <c r="C56" s="130" t="s">
        <v>195</v>
      </c>
      <c r="D56" s="124" t="s">
        <v>196</v>
      </c>
      <c r="E56" s="130" t="n">
        <f aca="false">E55+1</f>
        <v>40</v>
      </c>
      <c r="F56" s="131" t="n">
        <v>794</v>
      </c>
      <c r="G56" s="132" t="n">
        <v>794</v>
      </c>
      <c r="H56" s="132" t="n">
        <f aca="false">G56</f>
        <v>794</v>
      </c>
      <c r="I56" s="132" t="n">
        <v>1462</v>
      </c>
      <c r="J56" s="131" t="n">
        <v>190</v>
      </c>
      <c r="K56" s="131" t="n">
        <v>375</v>
      </c>
      <c r="L56" s="133" t="n">
        <v>650</v>
      </c>
      <c r="M56" s="131" t="n">
        <v>1407</v>
      </c>
      <c r="N56" s="134" t="n">
        <f aca="false">ROUND(M56/I56*100,2)</f>
        <v>96.24</v>
      </c>
      <c r="O56" s="134" t="n">
        <f aca="false">ROUND(I56/F56*100,2)</f>
        <v>184.13</v>
      </c>
    </row>
    <row r="57" customFormat="false" ht="12.75" hidden="false" customHeight="false" outlineLevel="0" collapsed="false">
      <c r="A57" s="153"/>
      <c r="B57" s="159"/>
      <c r="C57" s="130" t="s">
        <v>87</v>
      </c>
      <c r="D57" s="124" t="s">
        <v>197</v>
      </c>
      <c r="E57" s="130" t="n">
        <f aca="false">E56+1</f>
        <v>41</v>
      </c>
      <c r="F57" s="132" t="n">
        <f aca="false">SUM(F58:F59)</f>
        <v>266</v>
      </c>
      <c r="G57" s="132" t="n">
        <f aca="false">SUM(G58:G59)</f>
        <v>260</v>
      </c>
      <c r="H57" s="132" t="n">
        <f aca="false">G57</f>
        <v>260</v>
      </c>
      <c r="I57" s="132" t="n">
        <f aca="false">I58+I59</f>
        <v>374</v>
      </c>
      <c r="J57" s="132" t="n">
        <f aca="false">SUM(J58:J59)</f>
        <v>30</v>
      </c>
      <c r="K57" s="132" t="n">
        <f aca="false">SUM(K58:K59)</f>
        <v>82</v>
      </c>
      <c r="L57" s="136" t="n">
        <f aca="false">SUM(L58:L59)</f>
        <v>170</v>
      </c>
      <c r="M57" s="132" t="n">
        <f aca="false">SUM(M58:M59)</f>
        <v>374</v>
      </c>
      <c r="N57" s="134" t="n">
        <f aca="false">ROUND(M57/I57*100,2)</f>
        <v>100</v>
      </c>
      <c r="O57" s="134" t="n">
        <f aca="false">ROUND(I57/F57*100,2)</f>
        <v>140.6</v>
      </c>
    </row>
    <row r="58" customFormat="false" ht="18.75" hidden="false" customHeight="true" outlineLevel="0" collapsed="false">
      <c r="A58" s="153"/>
      <c r="B58" s="159"/>
      <c r="C58" s="130"/>
      <c r="D58" s="135" t="s">
        <v>198</v>
      </c>
      <c r="E58" s="130" t="n">
        <f aca="false">E57+1</f>
        <v>42</v>
      </c>
      <c r="F58" s="131" t="n">
        <v>101</v>
      </c>
      <c r="G58" s="132" t="n">
        <v>77</v>
      </c>
      <c r="H58" s="132" t="n">
        <f aca="false">G58</f>
        <v>77</v>
      </c>
      <c r="I58" s="132" t="n">
        <v>130</v>
      </c>
      <c r="J58" s="131" t="n">
        <v>10</v>
      </c>
      <c r="K58" s="131" t="n">
        <v>12</v>
      </c>
      <c r="L58" s="133" t="n">
        <v>25</v>
      </c>
      <c r="M58" s="131" t="n">
        <v>130</v>
      </c>
      <c r="N58" s="134" t="n">
        <f aca="false">ROUND(M58/I58*100,2)</f>
        <v>100</v>
      </c>
      <c r="O58" s="134" t="n">
        <f aca="false">ROUND(I58/F58*100,2)</f>
        <v>128.71</v>
      </c>
    </row>
    <row r="59" customFormat="false" ht="12.75" hidden="false" customHeight="false" outlineLevel="0" collapsed="false">
      <c r="A59" s="153"/>
      <c r="B59" s="159"/>
      <c r="C59" s="130"/>
      <c r="D59" s="124" t="s">
        <v>199</v>
      </c>
      <c r="E59" s="130" t="n">
        <f aca="false">E58+1</f>
        <v>43</v>
      </c>
      <c r="F59" s="131" t="n">
        <v>165</v>
      </c>
      <c r="G59" s="132" t="n">
        <v>183</v>
      </c>
      <c r="H59" s="132" t="n">
        <f aca="false">G59</f>
        <v>183</v>
      </c>
      <c r="I59" s="132" t="n">
        <v>244</v>
      </c>
      <c r="J59" s="131" t="n">
        <v>20</v>
      </c>
      <c r="K59" s="131" t="n">
        <v>70</v>
      </c>
      <c r="L59" s="133" t="n">
        <v>145</v>
      </c>
      <c r="M59" s="131" t="n">
        <v>244</v>
      </c>
      <c r="N59" s="134" t="n">
        <v>0</v>
      </c>
      <c r="O59" s="134" t="n">
        <v>0</v>
      </c>
    </row>
    <row r="60" customFormat="false" ht="12.75" hidden="false" customHeight="false" outlineLevel="0" collapsed="false">
      <c r="A60" s="153"/>
      <c r="B60" s="159"/>
      <c r="C60" s="130" t="s">
        <v>89</v>
      </c>
      <c r="D60" s="124" t="s">
        <v>200</v>
      </c>
      <c r="E60" s="130" t="n">
        <f aca="false">E59+1</f>
        <v>44</v>
      </c>
      <c r="F60" s="131" t="n">
        <v>77</v>
      </c>
      <c r="G60" s="132" t="n">
        <v>77</v>
      </c>
      <c r="H60" s="132" t="n">
        <f aca="false">G60</f>
        <v>77</v>
      </c>
      <c r="I60" s="132" t="n">
        <v>131</v>
      </c>
      <c r="J60" s="131" t="n">
        <v>15</v>
      </c>
      <c r="K60" s="131" t="n">
        <v>30</v>
      </c>
      <c r="L60" s="133" t="n">
        <v>50</v>
      </c>
      <c r="M60" s="131" t="n">
        <v>131</v>
      </c>
      <c r="N60" s="134" t="n">
        <f aca="false">ROUND(M60/I60*100,2)</f>
        <v>100</v>
      </c>
      <c r="O60" s="134" t="n">
        <f aca="false">ROUND(I60/F60*100,2)</f>
        <v>170.13</v>
      </c>
    </row>
    <row r="61" customFormat="false" ht="43.5" hidden="false" customHeight="true" outlineLevel="0" collapsed="false">
      <c r="A61" s="153"/>
      <c r="B61" s="159"/>
      <c r="C61" s="130" t="s">
        <v>201</v>
      </c>
      <c r="D61" s="135" t="s">
        <v>202</v>
      </c>
      <c r="E61" s="130" t="n">
        <f aca="false">E60+1</f>
        <v>45</v>
      </c>
      <c r="F61" s="132" t="n">
        <f aca="false">F62+F63+F65+F72+F77+F78+F82+F83+F84+F93</f>
        <v>3218</v>
      </c>
      <c r="G61" s="132" t="n">
        <f aca="false">G62+G63+G65+G72+G77+G78+G82+G83+G84+G93</f>
        <v>3337</v>
      </c>
      <c r="H61" s="132" t="n">
        <f aca="false">H62+H63+H65+H72+H77+H78+H82+H83+H84+H93</f>
        <v>3337</v>
      </c>
      <c r="I61" s="132" t="n">
        <f aca="false">I62+I63+I65+I72+I77+I78+I82+I83+I84+I93</f>
        <v>4881</v>
      </c>
      <c r="J61" s="132" t="n">
        <f aca="false">J62+J63+J65+J72+J77+J78+J82+J83+J84+J93</f>
        <v>522</v>
      </c>
      <c r="K61" s="132" t="n">
        <f aca="false">K62+K63+K65+K72+K77+K78+K82+K83+K84+K93</f>
        <v>1002</v>
      </c>
      <c r="L61" s="136" t="n">
        <f aca="false">L62+L63+L65+L72+L77+L78+L82+L83+L84+L93</f>
        <v>1561</v>
      </c>
      <c r="M61" s="132" t="n">
        <f aca="false">M62+M63+M65+M72+M77+M78+M82+M83+M84+M93</f>
        <v>4880</v>
      </c>
      <c r="N61" s="134" t="n">
        <f aca="false">ROUND(M61/I61*100,2)</f>
        <v>99.98</v>
      </c>
      <c r="O61" s="134" t="n">
        <f aca="false">ROUND(I61/F61*100,2)</f>
        <v>151.68</v>
      </c>
    </row>
    <row r="62" customFormat="false" ht="12.75" hidden="false" customHeight="false" outlineLevel="0" collapsed="false">
      <c r="A62" s="153"/>
      <c r="B62" s="159"/>
      <c r="C62" s="130" t="s">
        <v>85</v>
      </c>
      <c r="D62" s="124" t="s">
        <v>203</v>
      </c>
      <c r="E62" s="130" t="n">
        <f aca="false">E61+1</f>
        <v>46</v>
      </c>
      <c r="F62" s="131" t="n">
        <v>1279</v>
      </c>
      <c r="G62" s="132" t="n">
        <v>1279</v>
      </c>
      <c r="H62" s="132" t="n">
        <f aca="false">G62</f>
        <v>1279</v>
      </c>
      <c r="I62" s="132" t="n">
        <v>1661</v>
      </c>
      <c r="J62" s="131" t="n">
        <v>223</v>
      </c>
      <c r="K62" s="131" t="n">
        <v>285</v>
      </c>
      <c r="L62" s="133" t="n">
        <v>480</v>
      </c>
      <c r="M62" s="131" t="n">
        <v>1661</v>
      </c>
      <c r="N62" s="134" t="n">
        <f aca="false">ROUND(M62/I62*100,2)</f>
        <v>100</v>
      </c>
      <c r="O62" s="134" t="n">
        <f aca="false">ROUND(I62/F62*100,2)</f>
        <v>129.87</v>
      </c>
    </row>
    <row r="63" customFormat="false" ht="12.75" hidden="false" customHeight="false" outlineLevel="0" collapsed="false">
      <c r="A63" s="153"/>
      <c r="B63" s="159"/>
      <c r="C63" s="130" t="s">
        <v>87</v>
      </c>
      <c r="D63" s="124" t="s">
        <v>204</v>
      </c>
      <c r="E63" s="130" t="n">
        <f aca="false">E62+1</f>
        <v>47</v>
      </c>
      <c r="F63" s="131" t="n">
        <v>7</v>
      </c>
      <c r="G63" s="132" t="n">
        <v>0</v>
      </c>
      <c r="H63" s="132" t="n">
        <f aca="false">G63</f>
        <v>0</v>
      </c>
      <c r="I63" s="132" t="n">
        <v>42</v>
      </c>
      <c r="J63" s="131" t="n">
        <v>0</v>
      </c>
      <c r="K63" s="131" t="n">
        <v>0</v>
      </c>
      <c r="L63" s="133" t="n">
        <v>0</v>
      </c>
      <c r="M63" s="131" t="n">
        <f aca="false">M64</f>
        <v>42</v>
      </c>
      <c r="N63" s="134" t="n">
        <v>0</v>
      </c>
      <c r="O63" s="134" t="n">
        <v>0</v>
      </c>
    </row>
    <row r="64" customFormat="false" ht="12.75" hidden="false" customHeight="false" outlineLevel="0" collapsed="false">
      <c r="A64" s="153"/>
      <c r="B64" s="159"/>
      <c r="C64" s="130"/>
      <c r="D64" s="124" t="s">
        <v>205</v>
      </c>
      <c r="E64" s="130" t="n">
        <f aca="false">E63+1</f>
        <v>48</v>
      </c>
      <c r="F64" s="131" t="n">
        <v>7</v>
      </c>
      <c r="G64" s="132" t="n">
        <v>0</v>
      </c>
      <c r="H64" s="132" t="n">
        <f aca="false">G64</f>
        <v>0</v>
      </c>
      <c r="I64" s="132" t="n">
        <v>42</v>
      </c>
      <c r="J64" s="131" t="n">
        <v>0</v>
      </c>
      <c r="K64" s="131" t="n">
        <v>0</v>
      </c>
      <c r="L64" s="133" t="n">
        <v>0</v>
      </c>
      <c r="M64" s="131" t="n">
        <v>42</v>
      </c>
      <c r="N64" s="134" t="n">
        <v>0</v>
      </c>
      <c r="O64" s="134" t="n">
        <v>0</v>
      </c>
    </row>
    <row r="65" customFormat="false" ht="21.75" hidden="false" customHeight="true" outlineLevel="0" collapsed="false">
      <c r="A65" s="153"/>
      <c r="B65" s="159"/>
      <c r="C65" s="130" t="s">
        <v>89</v>
      </c>
      <c r="D65" s="135" t="s">
        <v>206</v>
      </c>
      <c r="E65" s="130" t="n">
        <f aca="false">E64+1</f>
        <v>49</v>
      </c>
      <c r="F65" s="132" t="n">
        <f aca="false">F66+F68</f>
        <v>62</v>
      </c>
      <c r="G65" s="132" t="n">
        <v>50</v>
      </c>
      <c r="H65" s="132" t="n">
        <f aca="false">H66+H68</f>
        <v>50</v>
      </c>
      <c r="I65" s="132" t="n">
        <f aca="false">I66+I68</f>
        <v>55</v>
      </c>
      <c r="J65" s="132" t="n">
        <f aca="false">J66+J68</f>
        <v>7</v>
      </c>
      <c r="K65" s="132" t="n">
        <f aca="false">K66+K68</f>
        <v>9</v>
      </c>
      <c r="L65" s="136" t="n">
        <f aca="false">L66+L68</f>
        <v>15</v>
      </c>
      <c r="M65" s="132" t="n">
        <f aca="false">SUM(M66:M68)</f>
        <v>57</v>
      </c>
      <c r="N65" s="134" t="n">
        <f aca="false">ROUND(M65/I65*100,2)</f>
        <v>103.64</v>
      </c>
      <c r="O65" s="134" t="n">
        <f aca="false">ROUND(I65/F65*100,2)</f>
        <v>88.71</v>
      </c>
    </row>
    <row r="66" customFormat="false" ht="12.75" hidden="false" customHeight="false" outlineLevel="0" collapsed="false">
      <c r="A66" s="153"/>
      <c r="B66" s="159"/>
      <c r="C66" s="130"/>
      <c r="D66" s="124" t="s">
        <v>207</v>
      </c>
      <c r="E66" s="130" t="n">
        <f aca="false">E65+1</f>
        <v>50</v>
      </c>
      <c r="F66" s="131" t="n">
        <v>42</v>
      </c>
      <c r="G66" s="132" t="n">
        <v>30</v>
      </c>
      <c r="H66" s="132" t="n">
        <f aca="false">G66</f>
        <v>30</v>
      </c>
      <c r="I66" s="132" t="n">
        <v>54</v>
      </c>
      <c r="J66" s="131" t="n">
        <v>4</v>
      </c>
      <c r="K66" s="131" t="n">
        <v>5</v>
      </c>
      <c r="L66" s="133" t="n">
        <v>10</v>
      </c>
      <c r="M66" s="131" t="n">
        <v>52</v>
      </c>
      <c r="N66" s="134" t="n">
        <f aca="false">ROUND(M66/I66*100,2)</f>
        <v>96.3</v>
      </c>
      <c r="O66" s="134" t="n">
        <f aca="false">ROUND(I66/F66*100,2)</f>
        <v>128.57</v>
      </c>
    </row>
    <row r="67" customFormat="false" ht="24" hidden="false" customHeight="true" outlineLevel="0" collapsed="false">
      <c r="A67" s="153"/>
      <c r="B67" s="159"/>
      <c r="C67" s="130"/>
      <c r="D67" s="135" t="s">
        <v>208</v>
      </c>
      <c r="E67" s="130" t="n">
        <f aca="false">E66+1</f>
        <v>51</v>
      </c>
      <c r="F67" s="131" t="n">
        <v>0</v>
      </c>
      <c r="G67" s="132" t="n">
        <v>0</v>
      </c>
      <c r="H67" s="132" t="n">
        <f aca="false">G67</f>
        <v>0</v>
      </c>
      <c r="I67" s="132" t="n">
        <v>0</v>
      </c>
      <c r="J67" s="131" t="n">
        <v>0</v>
      </c>
      <c r="K67" s="131" t="n">
        <v>0</v>
      </c>
      <c r="L67" s="133" t="n">
        <v>0</v>
      </c>
      <c r="M67" s="131" t="n">
        <v>0</v>
      </c>
      <c r="N67" s="134" t="n">
        <v>0</v>
      </c>
      <c r="O67" s="134" t="n">
        <v>0</v>
      </c>
    </row>
    <row r="68" customFormat="false" ht="12.75" hidden="false" customHeight="false" outlineLevel="0" collapsed="false">
      <c r="A68" s="153"/>
      <c r="B68" s="159"/>
      <c r="C68" s="130"/>
      <c r="D68" s="124" t="s">
        <v>209</v>
      </c>
      <c r="E68" s="130" t="n">
        <f aca="false">E67+1</f>
        <v>52</v>
      </c>
      <c r="F68" s="131" t="n">
        <v>20</v>
      </c>
      <c r="G68" s="132" t="n">
        <v>20</v>
      </c>
      <c r="H68" s="132" t="n">
        <f aca="false">G68</f>
        <v>20</v>
      </c>
      <c r="I68" s="132" t="n">
        <v>1</v>
      </c>
      <c r="J68" s="131" t="n">
        <v>3</v>
      </c>
      <c r="K68" s="131" t="n">
        <v>4</v>
      </c>
      <c r="L68" s="133" t="n">
        <v>5</v>
      </c>
      <c r="M68" s="131" t="n">
        <v>5</v>
      </c>
      <c r="N68" s="134" t="n">
        <f aca="false">ROUND(M68/I68*100,2)</f>
        <v>500</v>
      </c>
      <c r="O68" s="134" t="n">
        <f aca="false">ROUND(I68/F68*100,2)</f>
        <v>5</v>
      </c>
    </row>
    <row r="69" customFormat="false" ht="24" hidden="false" customHeight="true" outlineLevel="0" collapsed="false">
      <c r="A69" s="153"/>
      <c r="B69" s="159"/>
      <c r="C69" s="130"/>
      <c r="D69" s="135" t="s">
        <v>210</v>
      </c>
      <c r="E69" s="130" t="n">
        <f aca="false">E68+1</f>
        <v>53</v>
      </c>
      <c r="F69" s="131" t="n">
        <v>0</v>
      </c>
      <c r="G69" s="132" t="n">
        <v>0</v>
      </c>
      <c r="H69" s="132" t="n">
        <f aca="false">G69</f>
        <v>0</v>
      </c>
      <c r="I69" s="132" t="n">
        <v>0</v>
      </c>
      <c r="J69" s="131" t="n">
        <v>0</v>
      </c>
      <c r="K69" s="131" t="n">
        <v>0</v>
      </c>
      <c r="L69" s="133" t="n">
        <v>0</v>
      </c>
      <c r="M69" s="131" t="n">
        <v>0</v>
      </c>
      <c r="N69" s="134" t="n">
        <v>0</v>
      </c>
      <c r="O69" s="134" t="n">
        <v>0</v>
      </c>
    </row>
    <row r="70" customFormat="false" ht="39" hidden="false" customHeight="true" outlineLevel="0" collapsed="false">
      <c r="A70" s="153"/>
      <c r="B70" s="159"/>
      <c r="C70" s="130"/>
      <c r="D70" s="135" t="s">
        <v>211</v>
      </c>
      <c r="E70" s="130" t="n">
        <f aca="false">E69+1</f>
        <v>54</v>
      </c>
      <c r="F70" s="131" t="n">
        <v>0</v>
      </c>
      <c r="G70" s="132" t="n">
        <v>0</v>
      </c>
      <c r="H70" s="132" t="n">
        <f aca="false">G70</f>
        <v>0</v>
      </c>
      <c r="I70" s="132" t="n">
        <v>0</v>
      </c>
      <c r="J70" s="131" t="n">
        <v>0</v>
      </c>
      <c r="K70" s="131" t="n">
        <v>0</v>
      </c>
      <c r="L70" s="133" t="n">
        <v>0</v>
      </c>
      <c r="M70" s="131" t="n">
        <v>0</v>
      </c>
      <c r="N70" s="134" t="n">
        <v>0</v>
      </c>
      <c r="O70" s="134" t="n">
        <v>0</v>
      </c>
    </row>
    <row r="71" customFormat="false" ht="12.75" hidden="false" customHeight="false" outlineLevel="0" collapsed="false">
      <c r="A71" s="153"/>
      <c r="B71" s="159"/>
      <c r="C71" s="130"/>
      <c r="D71" s="124" t="s">
        <v>212</v>
      </c>
      <c r="E71" s="130" t="n">
        <f aca="false">E70+1</f>
        <v>55</v>
      </c>
      <c r="F71" s="131" t="n">
        <v>0</v>
      </c>
      <c r="G71" s="132" t="n">
        <v>0</v>
      </c>
      <c r="H71" s="132" t="n">
        <f aca="false">G71</f>
        <v>0</v>
      </c>
      <c r="I71" s="132" t="n">
        <v>0</v>
      </c>
      <c r="J71" s="131" t="n">
        <v>0</v>
      </c>
      <c r="K71" s="131" t="n">
        <v>0</v>
      </c>
      <c r="L71" s="133" t="n">
        <v>0</v>
      </c>
      <c r="M71" s="131" t="n">
        <v>0</v>
      </c>
      <c r="N71" s="134" t="n">
        <v>0</v>
      </c>
      <c r="O71" s="134" t="n">
        <v>0</v>
      </c>
    </row>
    <row r="72" customFormat="false" ht="25.5" hidden="false" customHeight="true" outlineLevel="0" collapsed="false">
      <c r="A72" s="153"/>
      <c r="B72" s="159"/>
      <c r="C72" s="130" t="s">
        <v>91</v>
      </c>
      <c r="D72" s="135" t="s">
        <v>213</v>
      </c>
      <c r="E72" s="130" t="n">
        <f aca="false">E71+1</f>
        <v>56</v>
      </c>
      <c r="F72" s="132" t="n">
        <f aca="false">F73+F74+F75+F76</f>
        <v>0</v>
      </c>
      <c r="G72" s="132" t="n">
        <v>0</v>
      </c>
      <c r="H72" s="132" t="n">
        <f aca="false">G72</f>
        <v>0</v>
      </c>
      <c r="I72" s="132" t="n">
        <f aca="false">I73+I74+I75+I76</f>
        <v>5</v>
      </c>
      <c r="J72" s="132" t="n">
        <f aca="false">J73+J74+J75+J76</f>
        <v>0</v>
      </c>
      <c r="K72" s="132" t="n">
        <f aca="false">K73+K74+K75+K76</f>
        <v>0</v>
      </c>
      <c r="L72" s="136" t="n">
        <f aca="false">L73+L74+L75+L76</f>
        <v>0</v>
      </c>
      <c r="M72" s="132" t="n">
        <f aca="false">M73+M74+M75+M76</f>
        <v>5</v>
      </c>
      <c r="N72" s="134" t="n">
        <f aca="false">ROUND(M72/I72*100,2)</f>
        <v>100</v>
      </c>
      <c r="O72" s="134" t="n">
        <v>0</v>
      </c>
    </row>
    <row r="73" customFormat="false" ht="12.75" hidden="false" customHeight="false" outlineLevel="0" collapsed="false">
      <c r="A73" s="153"/>
      <c r="B73" s="159"/>
      <c r="C73" s="130"/>
      <c r="D73" s="124" t="s">
        <v>214</v>
      </c>
      <c r="E73" s="130" t="n">
        <f aca="false">E72+1</f>
        <v>57</v>
      </c>
      <c r="F73" s="131" t="n">
        <v>0</v>
      </c>
      <c r="G73" s="132" t="n">
        <v>0</v>
      </c>
      <c r="H73" s="132" t="n">
        <f aca="false">G73</f>
        <v>0</v>
      </c>
      <c r="I73" s="132" t="n">
        <v>0</v>
      </c>
      <c r="J73" s="131" t="n">
        <v>0</v>
      </c>
      <c r="K73" s="131" t="n">
        <v>0</v>
      </c>
      <c r="L73" s="133" t="n">
        <v>0</v>
      </c>
      <c r="M73" s="131" t="n">
        <v>0</v>
      </c>
      <c r="N73" s="134" t="n">
        <v>0</v>
      </c>
      <c r="O73" s="134" t="n">
        <v>0</v>
      </c>
    </row>
    <row r="74" customFormat="false" ht="24.75" hidden="false" customHeight="true" outlineLevel="0" collapsed="false">
      <c r="A74" s="153"/>
      <c r="B74" s="159"/>
      <c r="C74" s="130"/>
      <c r="D74" s="135" t="s">
        <v>215</v>
      </c>
      <c r="E74" s="130" t="n">
        <f aca="false">E73+1</f>
        <v>58</v>
      </c>
      <c r="F74" s="131" t="n">
        <v>0</v>
      </c>
      <c r="G74" s="132" t="n">
        <v>0</v>
      </c>
      <c r="H74" s="132" t="n">
        <v>0</v>
      </c>
      <c r="I74" s="132" t="n">
        <v>0</v>
      </c>
      <c r="J74" s="131" t="n">
        <v>0</v>
      </c>
      <c r="K74" s="131" t="n">
        <v>0</v>
      </c>
      <c r="L74" s="133" t="n">
        <v>0</v>
      </c>
      <c r="M74" s="131" t="n">
        <v>0</v>
      </c>
      <c r="N74" s="134" t="n">
        <v>0</v>
      </c>
      <c r="O74" s="134" t="n">
        <v>0</v>
      </c>
    </row>
    <row r="75" customFormat="false" ht="12.75" hidden="false" customHeight="false" outlineLevel="0" collapsed="false">
      <c r="A75" s="153"/>
      <c r="B75" s="159"/>
      <c r="C75" s="130"/>
      <c r="D75" s="124" t="s">
        <v>216</v>
      </c>
      <c r="E75" s="130" t="n">
        <f aca="false">E74+1</f>
        <v>59</v>
      </c>
      <c r="F75" s="131" t="n">
        <v>0</v>
      </c>
      <c r="G75" s="132" t="n">
        <v>0</v>
      </c>
      <c r="H75" s="132" t="n">
        <f aca="false">G75</f>
        <v>0</v>
      </c>
      <c r="I75" s="132" t="n">
        <v>0</v>
      </c>
      <c r="J75" s="131" t="n">
        <v>0</v>
      </c>
      <c r="K75" s="131" t="n">
        <v>0</v>
      </c>
      <c r="L75" s="133" t="n">
        <v>0</v>
      </c>
      <c r="M75" s="131" t="n">
        <v>0</v>
      </c>
      <c r="N75" s="134" t="n">
        <v>0</v>
      </c>
      <c r="O75" s="134" t="n">
        <v>0</v>
      </c>
    </row>
    <row r="76" customFormat="false" ht="12.75" hidden="false" customHeight="false" outlineLevel="0" collapsed="false">
      <c r="A76" s="153"/>
      <c r="B76" s="159"/>
      <c r="C76" s="130"/>
      <c r="D76" s="124" t="s">
        <v>217</v>
      </c>
      <c r="E76" s="130" t="n">
        <f aca="false">E75+1</f>
        <v>60</v>
      </c>
      <c r="F76" s="131" t="n">
        <v>0</v>
      </c>
      <c r="G76" s="132" t="n">
        <v>0</v>
      </c>
      <c r="H76" s="132" t="n">
        <f aca="false">G76</f>
        <v>0</v>
      </c>
      <c r="I76" s="132" t="n">
        <v>5</v>
      </c>
      <c r="J76" s="131" t="n">
        <v>0</v>
      </c>
      <c r="K76" s="131"/>
      <c r="L76" s="133"/>
      <c r="M76" s="131" t="n">
        <v>5</v>
      </c>
      <c r="N76" s="134" t="n">
        <f aca="false">ROUND(M76/I76*100,2)</f>
        <v>100</v>
      </c>
      <c r="O76" s="134" t="n">
        <v>0</v>
      </c>
    </row>
    <row r="77" customFormat="false" ht="12.75" hidden="false" customHeight="false" outlineLevel="0" collapsed="false">
      <c r="A77" s="153"/>
      <c r="B77" s="159"/>
      <c r="C77" s="130" t="s">
        <v>218</v>
      </c>
      <c r="D77" s="124" t="s">
        <v>219</v>
      </c>
      <c r="E77" s="130" t="n">
        <f aca="false">E76+1</f>
        <v>61</v>
      </c>
      <c r="F77" s="131" t="n">
        <v>39</v>
      </c>
      <c r="G77" s="132" t="n">
        <v>39</v>
      </c>
      <c r="H77" s="132" t="n">
        <f aca="false">G77</f>
        <v>39</v>
      </c>
      <c r="I77" s="132" t="n">
        <v>93</v>
      </c>
      <c r="J77" s="131" t="n">
        <v>2</v>
      </c>
      <c r="K77" s="131" t="n">
        <v>4</v>
      </c>
      <c r="L77" s="133" t="n">
        <v>6</v>
      </c>
      <c r="M77" s="131" t="n">
        <v>89</v>
      </c>
      <c r="N77" s="134" t="n">
        <f aca="false">ROUND(M77/I77*100,2)</f>
        <v>95.7</v>
      </c>
      <c r="O77" s="134" t="n">
        <f aca="false">ROUND(I77/F77*100,2)</f>
        <v>238.46</v>
      </c>
    </row>
    <row r="78" customFormat="false" ht="12.75" hidden="false" customHeight="false" outlineLevel="0" collapsed="false">
      <c r="A78" s="153"/>
      <c r="B78" s="159"/>
      <c r="C78" s="130" t="s">
        <v>166</v>
      </c>
      <c r="D78" s="124" t="s">
        <v>220</v>
      </c>
      <c r="E78" s="130" t="n">
        <f aca="false">E77+1</f>
        <v>62</v>
      </c>
      <c r="F78" s="131" t="n">
        <v>154</v>
      </c>
      <c r="G78" s="132" t="n">
        <v>153</v>
      </c>
      <c r="H78" s="132" t="n">
        <f aca="false">G78</f>
        <v>153</v>
      </c>
      <c r="I78" s="132" t="n">
        <v>252</v>
      </c>
      <c r="J78" s="131" t="n">
        <v>10</v>
      </c>
      <c r="K78" s="131" t="n">
        <v>30</v>
      </c>
      <c r="L78" s="133" t="n">
        <v>45</v>
      </c>
      <c r="M78" s="131" t="n">
        <v>252</v>
      </c>
      <c r="N78" s="134" t="n">
        <f aca="false">ROUND(M78/I78*100,2)</f>
        <v>100</v>
      </c>
      <c r="O78" s="134" t="n">
        <f aca="false">ROUND(I78/F78*100,2)</f>
        <v>163.64</v>
      </c>
    </row>
    <row r="79" customFormat="false" ht="12.75" hidden="false" customHeight="false" outlineLevel="0" collapsed="false">
      <c r="A79" s="153"/>
      <c r="B79" s="159"/>
      <c r="C79" s="130"/>
      <c r="D79" s="124" t="s">
        <v>221</v>
      </c>
      <c r="E79" s="130" t="n">
        <f aca="false">E78+1</f>
        <v>63</v>
      </c>
      <c r="F79" s="132" t="n">
        <f aca="false">F80+F81</f>
        <v>49</v>
      </c>
      <c r="G79" s="132" t="n">
        <f aca="false">G80+G81</f>
        <v>48</v>
      </c>
      <c r="H79" s="132" t="n">
        <f aca="false">H80+H81</f>
        <v>48</v>
      </c>
      <c r="I79" s="132" t="n">
        <f aca="false">I80+I81</f>
        <v>82</v>
      </c>
      <c r="J79" s="132" t="n">
        <f aca="false">J80+J81</f>
        <v>5</v>
      </c>
      <c r="K79" s="132" t="n">
        <f aca="false">K80+K81</f>
        <v>10</v>
      </c>
      <c r="L79" s="136" t="n">
        <f aca="false">L80+L81</f>
        <v>16</v>
      </c>
      <c r="M79" s="132" t="n">
        <f aca="false">M80+M81</f>
        <v>82</v>
      </c>
      <c r="N79" s="134" t="n">
        <f aca="false">ROUND(M79/I79*100,2)</f>
        <v>100</v>
      </c>
      <c r="O79" s="134" t="n">
        <f aca="false">ROUND(I79/F79*100,2)</f>
        <v>167.35</v>
      </c>
    </row>
    <row r="80" customFormat="false" ht="12.75" hidden="false" customHeight="false" outlineLevel="0" collapsed="false">
      <c r="A80" s="153"/>
      <c r="B80" s="159"/>
      <c r="C80" s="130"/>
      <c r="D80" s="124" t="s">
        <v>222</v>
      </c>
      <c r="E80" s="130" t="n">
        <f aca="false">E79+1</f>
        <v>64</v>
      </c>
      <c r="F80" s="131" t="n">
        <v>33</v>
      </c>
      <c r="G80" s="132" t="n">
        <v>32</v>
      </c>
      <c r="H80" s="132" t="n">
        <f aca="false">G80</f>
        <v>32</v>
      </c>
      <c r="I80" s="132" t="n">
        <v>39</v>
      </c>
      <c r="J80" s="131" t="n">
        <v>5</v>
      </c>
      <c r="K80" s="131" t="n">
        <v>10</v>
      </c>
      <c r="L80" s="133" t="n">
        <v>15</v>
      </c>
      <c r="M80" s="131" t="n">
        <v>39</v>
      </c>
      <c r="N80" s="134" t="n">
        <f aca="false">ROUND(M80/I80*100,2)</f>
        <v>100</v>
      </c>
      <c r="O80" s="134" t="n">
        <f aca="false">ROUND(I80/F80*100,2)</f>
        <v>118.18</v>
      </c>
    </row>
    <row r="81" customFormat="false" ht="12.75" hidden="false" customHeight="false" outlineLevel="0" collapsed="false">
      <c r="A81" s="153"/>
      <c r="B81" s="159"/>
      <c r="C81" s="130"/>
      <c r="D81" s="124" t="s">
        <v>223</v>
      </c>
      <c r="E81" s="130" t="n">
        <f aca="false">E80+1</f>
        <v>65</v>
      </c>
      <c r="F81" s="131" t="n">
        <v>16</v>
      </c>
      <c r="G81" s="132" t="n">
        <v>16</v>
      </c>
      <c r="H81" s="132" t="n">
        <f aca="false">G81</f>
        <v>16</v>
      </c>
      <c r="I81" s="132" t="n">
        <v>43</v>
      </c>
      <c r="J81" s="131" t="n">
        <v>0</v>
      </c>
      <c r="K81" s="131" t="n">
        <v>0</v>
      </c>
      <c r="L81" s="133" t="n">
        <v>1</v>
      </c>
      <c r="M81" s="131" t="n">
        <v>43</v>
      </c>
      <c r="N81" s="134" t="n">
        <f aca="false">ROUND(M81/I81*100,2)</f>
        <v>100</v>
      </c>
      <c r="O81" s="134" t="n">
        <f aca="false">ROUND(I81/F81*100,2)</f>
        <v>268.75</v>
      </c>
    </row>
    <row r="82" customFormat="false" ht="12.75" hidden="false" customHeight="false" outlineLevel="0" collapsed="false">
      <c r="A82" s="153"/>
      <c r="B82" s="159"/>
      <c r="C82" s="130" t="s">
        <v>224</v>
      </c>
      <c r="D82" s="124" t="s">
        <v>225</v>
      </c>
      <c r="E82" s="130" t="n">
        <f aca="false">E81+1</f>
        <v>66</v>
      </c>
      <c r="F82" s="131" t="n">
        <v>137</v>
      </c>
      <c r="G82" s="132" t="n">
        <v>137</v>
      </c>
      <c r="H82" s="132" t="n">
        <f aca="false">G82</f>
        <v>137</v>
      </c>
      <c r="I82" s="132" t="n">
        <v>176</v>
      </c>
      <c r="J82" s="131" t="n">
        <v>30</v>
      </c>
      <c r="K82" s="131" t="n">
        <v>60</v>
      </c>
      <c r="L82" s="133" t="n">
        <v>95</v>
      </c>
      <c r="M82" s="131" t="n">
        <v>176</v>
      </c>
      <c r="N82" s="134" t="n">
        <f aca="false">ROUND(M82/I82*100,2)</f>
        <v>100</v>
      </c>
      <c r="O82" s="134" t="n">
        <f aca="false">ROUND(I82/F82*100,2)</f>
        <v>128.47</v>
      </c>
    </row>
    <row r="83" customFormat="false" ht="12.75" hidden="false" customHeight="false" outlineLevel="0" collapsed="false">
      <c r="A83" s="153"/>
      <c r="B83" s="159"/>
      <c r="C83" s="130" t="s">
        <v>226</v>
      </c>
      <c r="D83" s="124" t="s">
        <v>227</v>
      </c>
      <c r="E83" s="130" t="n">
        <f aca="false">E82+1</f>
        <v>67</v>
      </c>
      <c r="F83" s="131" t="n">
        <v>126</v>
      </c>
      <c r="G83" s="132" t="n">
        <v>126</v>
      </c>
      <c r="H83" s="132" t="n">
        <f aca="false">G83</f>
        <v>126</v>
      </c>
      <c r="I83" s="132" t="n">
        <v>24</v>
      </c>
      <c r="J83" s="131" t="n">
        <v>15</v>
      </c>
      <c r="K83" s="131" t="n">
        <v>35</v>
      </c>
      <c r="L83" s="133" t="n">
        <v>65</v>
      </c>
      <c r="M83" s="131" t="n">
        <v>24</v>
      </c>
      <c r="N83" s="134" t="n">
        <f aca="false">ROUND(M83/I83*100,2)</f>
        <v>100</v>
      </c>
      <c r="O83" s="134" t="n">
        <f aca="false">ROUND(I83/F83*100,2)</f>
        <v>19.05</v>
      </c>
    </row>
    <row r="84" customFormat="false" ht="12.75" hidden="false" customHeight="false" outlineLevel="0" collapsed="false">
      <c r="A84" s="153"/>
      <c r="B84" s="159"/>
      <c r="C84" s="130" t="s">
        <v>228</v>
      </c>
      <c r="D84" s="124" t="s">
        <v>229</v>
      </c>
      <c r="E84" s="130" t="n">
        <f aca="false">E83+1</f>
        <v>68</v>
      </c>
      <c r="F84" s="131" t="n">
        <v>222</v>
      </c>
      <c r="G84" s="131" t="n">
        <v>254</v>
      </c>
      <c r="H84" s="131" t="n">
        <f aca="false">H85+H86+H87+H88+H90+H91+H92</f>
        <v>254</v>
      </c>
      <c r="I84" s="131" t="n">
        <f aca="false">I85+I86+I87+I88+I90+I91+I92</f>
        <v>557</v>
      </c>
      <c r="J84" s="131" t="n">
        <f aca="false">J85+J86+J87+J88+J90+J91+J92</f>
        <v>65</v>
      </c>
      <c r="K84" s="131" t="n">
        <f aca="false">K85+K86+K87+K88+K90+K91+K92</f>
        <v>119</v>
      </c>
      <c r="L84" s="133" t="n">
        <f aca="false">L85+L86+L87+L88+L90+L91+L92</f>
        <v>190</v>
      </c>
      <c r="M84" s="131" t="n">
        <f aca="false">M85+M86+M87+M88+M90+M91+M92</f>
        <v>557</v>
      </c>
      <c r="N84" s="134" t="n">
        <f aca="false">ROUND(M84/I84*100,2)</f>
        <v>100</v>
      </c>
      <c r="O84" s="134" t="n">
        <f aca="false">ROUND(I84/F84*100,2)</f>
        <v>250.9</v>
      </c>
    </row>
    <row r="85" customFormat="false" ht="12.75" hidden="false" customHeight="false" outlineLevel="0" collapsed="false">
      <c r="A85" s="153"/>
      <c r="B85" s="159"/>
      <c r="C85" s="130"/>
      <c r="D85" s="124" t="s">
        <v>230</v>
      </c>
      <c r="E85" s="130" t="n">
        <f aca="false">E84+1</f>
        <v>69</v>
      </c>
      <c r="F85" s="131" t="n">
        <v>166</v>
      </c>
      <c r="G85" s="132" t="n">
        <v>166</v>
      </c>
      <c r="H85" s="132" t="n">
        <f aca="false">G85</f>
        <v>166</v>
      </c>
      <c r="I85" s="132" t="n">
        <v>324</v>
      </c>
      <c r="J85" s="131" t="n">
        <v>36</v>
      </c>
      <c r="K85" s="131" t="n">
        <v>73</v>
      </c>
      <c r="L85" s="133" t="n">
        <v>110</v>
      </c>
      <c r="M85" s="131" t="n">
        <v>324</v>
      </c>
      <c r="N85" s="134" t="n">
        <f aca="false">ROUND(M85/I85*100,2)</f>
        <v>100</v>
      </c>
      <c r="O85" s="134" t="n">
        <f aca="false">ROUND(I85/F85*100,2)</f>
        <v>195.18</v>
      </c>
    </row>
    <row r="86" customFormat="false" ht="13.5" hidden="false" customHeight="true" outlineLevel="0" collapsed="false">
      <c r="A86" s="153"/>
      <c r="B86" s="159"/>
      <c r="C86" s="130"/>
      <c r="D86" s="124" t="s">
        <v>231</v>
      </c>
      <c r="E86" s="130" t="n">
        <f aca="false">E85+1</f>
        <v>70</v>
      </c>
      <c r="F86" s="131" t="n">
        <v>56</v>
      </c>
      <c r="G86" s="132" t="n">
        <v>59</v>
      </c>
      <c r="H86" s="132" t="n">
        <f aca="false">G86</f>
        <v>59</v>
      </c>
      <c r="I86" s="132" t="n">
        <v>155</v>
      </c>
      <c r="J86" s="131" t="n">
        <v>15</v>
      </c>
      <c r="K86" s="131" t="n">
        <v>26</v>
      </c>
      <c r="L86" s="133" t="n">
        <v>40</v>
      </c>
      <c r="M86" s="131" t="n">
        <v>155</v>
      </c>
      <c r="N86" s="134" t="n">
        <f aca="false">ROUND(M86/I86*100,2)</f>
        <v>100</v>
      </c>
      <c r="O86" s="134" t="n">
        <f aca="false">ROUND(I86/F86*100,2)</f>
        <v>276.79</v>
      </c>
    </row>
    <row r="87" customFormat="false" ht="12.75" hidden="false" customHeight="false" outlineLevel="0" collapsed="false">
      <c r="A87" s="153"/>
      <c r="B87" s="159"/>
      <c r="C87" s="130"/>
      <c r="D87" s="124" t="s">
        <v>232</v>
      </c>
      <c r="E87" s="130" t="n">
        <f aca="false">E86+1</f>
        <v>71</v>
      </c>
      <c r="F87" s="131" t="n">
        <v>29</v>
      </c>
      <c r="G87" s="132" t="n">
        <v>29</v>
      </c>
      <c r="H87" s="132" t="n">
        <f aca="false">G87</f>
        <v>29</v>
      </c>
      <c r="I87" s="132" t="n">
        <v>78</v>
      </c>
      <c r="J87" s="131" t="n">
        <v>14</v>
      </c>
      <c r="K87" s="131" t="n">
        <v>20</v>
      </c>
      <c r="L87" s="133" t="n">
        <v>40</v>
      </c>
      <c r="M87" s="131" t="n">
        <v>78</v>
      </c>
      <c r="N87" s="134" t="n">
        <f aca="false">ROUND(M87/I87*100,2)</f>
        <v>100</v>
      </c>
      <c r="O87" s="134" t="n">
        <f aca="false">ROUND(I87/F87*100,2)</f>
        <v>268.97</v>
      </c>
    </row>
    <row r="88" customFormat="false" ht="23.25" hidden="false" customHeight="true" outlineLevel="0" collapsed="false">
      <c r="A88" s="153"/>
      <c r="B88" s="159"/>
      <c r="C88" s="130"/>
      <c r="D88" s="135" t="s">
        <v>233</v>
      </c>
      <c r="E88" s="130" t="n">
        <f aca="false">E87+1</f>
        <v>72</v>
      </c>
      <c r="F88" s="131" t="n">
        <v>0</v>
      </c>
      <c r="G88" s="132" t="n">
        <v>0</v>
      </c>
      <c r="H88" s="132" t="n">
        <f aca="false">G88</f>
        <v>0</v>
      </c>
      <c r="I88" s="132" t="n">
        <v>0</v>
      </c>
      <c r="J88" s="131" t="n">
        <v>0</v>
      </c>
      <c r="K88" s="131" t="n">
        <v>0</v>
      </c>
      <c r="L88" s="133" t="n">
        <v>0</v>
      </c>
      <c r="M88" s="131" t="n">
        <v>0</v>
      </c>
      <c r="N88" s="134" t="n">
        <v>0</v>
      </c>
      <c r="O88" s="134" t="n">
        <v>0</v>
      </c>
    </row>
    <row r="89" customFormat="false" ht="12.75" hidden="false" customHeight="false" outlineLevel="0" collapsed="false">
      <c r="A89" s="153"/>
      <c r="B89" s="159"/>
      <c r="C89" s="130"/>
      <c r="D89" s="124" t="s">
        <v>234</v>
      </c>
      <c r="E89" s="130" t="n">
        <f aca="false">E88+1</f>
        <v>73</v>
      </c>
      <c r="F89" s="131" t="n">
        <v>0</v>
      </c>
      <c r="G89" s="132" t="n">
        <v>0</v>
      </c>
      <c r="H89" s="132" t="n">
        <f aca="false">G89</f>
        <v>0</v>
      </c>
      <c r="I89" s="132" t="n">
        <v>0</v>
      </c>
      <c r="J89" s="131" t="n">
        <v>0</v>
      </c>
      <c r="K89" s="131" t="n">
        <v>0</v>
      </c>
      <c r="L89" s="133" t="n">
        <v>0</v>
      </c>
      <c r="M89" s="131" t="n">
        <v>0</v>
      </c>
      <c r="N89" s="134" t="n">
        <v>0</v>
      </c>
      <c r="O89" s="134" t="n">
        <v>0</v>
      </c>
    </row>
    <row r="90" customFormat="false" ht="12.75" hidden="false" customHeight="false" outlineLevel="0" collapsed="false">
      <c r="A90" s="153"/>
      <c r="B90" s="159"/>
      <c r="C90" s="130"/>
      <c r="D90" s="124" t="s">
        <v>235</v>
      </c>
      <c r="E90" s="130" t="n">
        <f aca="false">E89+1</f>
        <v>74</v>
      </c>
      <c r="F90" s="131" t="n">
        <v>0</v>
      </c>
      <c r="G90" s="132" t="n">
        <v>0</v>
      </c>
      <c r="H90" s="132" t="n">
        <f aca="false">G90</f>
        <v>0</v>
      </c>
      <c r="I90" s="132" t="n">
        <v>0</v>
      </c>
      <c r="J90" s="131" t="n">
        <v>0</v>
      </c>
      <c r="K90" s="131" t="n">
        <v>0</v>
      </c>
      <c r="L90" s="133" t="n">
        <v>0</v>
      </c>
      <c r="M90" s="131" t="n">
        <v>0</v>
      </c>
      <c r="N90" s="134" t="n">
        <v>0</v>
      </c>
      <c r="O90" s="134" t="n">
        <v>0</v>
      </c>
    </row>
    <row r="91" customFormat="false" ht="25.5" hidden="false" customHeight="true" outlineLevel="0" collapsed="false">
      <c r="A91" s="153"/>
      <c r="B91" s="159"/>
      <c r="C91" s="130"/>
      <c r="D91" s="149" t="s">
        <v>236</v>
      </c>
      <c r="E91" s="130" t="n">
        <f aca="false">E90+1</f>
        <v>75</v>
      </c>
      <c r="F91" s="131" t="n">
        <v>0</v>
      </c>
      <c r="G91" s="132" t="n">
        <v>0</v>
      </c>
      <c r="H91" s="132" t="n">
        <f aca="false">G91</f>
        <v>0</v>
      </c>
      <c r="I91" s="132" t="n">
        <v>0</v>
      </c>
      <c r="J91" s="131" t="n">
        <v>0</v>
      </c>
      <c r="K91" s="131" t="n">
        <v>0</v>
      </c>
      <c r="L91" s="133" t="n">
        <v>0</v>
      </c>
      <c r="M91" s="131" t="n">
        <v>0</v>
      </c>
      <c r="N91" s="134" t="n">
        <v>0</v>
      </c>
      <c r="O91" s="134" t="n">
        <v>0</v>
      </c>
    </row>
    <row r="92" customFormat="false" ht="20.25" hidden="false" customHeight="true" outlineLevel="0" collapsed="false">
      <c r="A92" s="153"/>
      <c r="B92" s="159"/>
      <c r="C92" s="130"/>
      <c r="D92" s="135" t="s">
        <v>237</v>
      </c>
      <c r="E92" s="130" t="n">
        <f aca="false">E91+1</f>
        <v>76</v>
      </c>
      <c r="F92" s="131" t="n">
        <v>0</v>
      </c>
      <c r="G92" s="132" t="n">
        <v>0</v>
      </c>
      <c r="H92" s="132" t="n">
        <f aca="false">G92</f>
        <v>0</v>
      </c>
      <c r="I92" s="132" t="n">
        <v>0</v>
      </c>
      <c r="J92" s="131" t="n">
        <v>0</v>
      </c>
      <c r="K92" s="131" t="n">
        <v>0</v>
      </c>
      <c r="L92" s="133" t="n">
        <v>0</v>
      </c>
      <c r="M92" s="131" t="n">
        <v>0</v>
      </c>
      <c r="N92" s="134" t="n">
        <v>0</v>
      </c>
      <c r="O92" s="134" t="n">
        <v>0</v>
      </c>
    </row>
    <row r="93" customFormat="false" ht="12.75" hidden="false" customHeight="false" outlineLevel="0" collapsed="false">
      <c r="A93" s="153"/>
      <c r="B93" s="159"/>
      <c r="C93" s="130" t="s">
        <v>238</v>
      </c>
      <c r="D93" s="124" t="s">
        <v>239</v>
      </c>
      <c r="E93" s="130" t="n">
        <f aca="false">E92+1</f>
        <v>77</v>
      </c>
      <c r="F93" s="131" t="n">
        <v>1192</v>
      </c>
      <c r="G93" s="132" t="n">
        <v>1299</v>
      </c>
      <c r="H93" s="132" t="n">
        <f aca="false">G93</f>
        <v>1299</v>
      </c>
      <c r="I93" s="132" t="n">
        <v>2016</v>
      </c>
      <c r="J93" s="131" t="n">
        <v>170</v>
      </c>
      <c r="K93" s="131" t="n">
        <v>460</v>
      </c>
      <c r="L93" s="133" t="n">
        <v>665</v>
      </c>
      <c r="M93" s="131" t="n">
        <v>2017</v>
      </c>
      <c r="N93" s="134" t="n">
        <f aca="false">ROUND(M93/I93*100,2)</f>
        <v>100.05</v>
      </c>
      <c r="O93" s="134" t="n">
        <f aca="false">ROUND(I93/F93*100,2)</f>
        <v>169.13</v>
      </c>
    </row>
    <row r="94" customFormat="false" ht="27" hidden="false" customHeight="true" outlineLevel="0" collapsed="false">
      <c r="A94" s="153"/>
      <c r="B94" s="159"/>
      <c r="C94" s="149" t="s">
        <v>240</v>
      </c>
      <c r="D94" s="149"/>
      <c r="E94" s="130" t="n">
        <f aca="false">E93+1</f>
        <v>78</v>
      </c>
      <c r="F94" s="132" t="n">
        <f aca="false">F95+F96+F97+F98+F99+F100</f>
        <v>465</v>
      </c>
      <c r="G94" s="132" t="n">
        <f aca="false">G95+G96+G97+G98+G99+G100</f>
        <v>465</v>
      </c>
      <c r="H94" s="132" t="n">
        <f aca="false">H95+H96+H97+H98+H99+H100</f>
        <v>465</v>
      </c>
      <c r="I94" s="132" t="n">
        <f aca="false">I95+I96+I97+I98+I99+I100</f>
        <v>538</v>
      </c>
      <c r="J94" s="132" t="n">
        <f aca="false">J95+J96+J97+J98+J99+J100</f>
        <v>537</v>
      </c>
      <c r="K94" s="132" t="n">
        <f aca="false">K95+K96+K97+K98+K99+K100</f>
        <v>349</v>
      </c>
      <c r="L94" s="136" t="n">
        <f aca="false">L95+L96+L97+L98+L99+L100</f>
        <v>369</v>
      </c>
      <c r="M94" s="132" t="n">
        <f aca="false">M95+M96+M97+M98+M99+M100</f>
        <v>538</v>
      </c>
      <c r="N94" s="134" t="n">
        <f aca="false">ROUND(M94/I94*100,2)</f>
        <v>100</v>
      </c>
      <c r="O94" s="134" t="n">
        <f aca="false">ROUND(I94/F94*100,2)</f>
        <v>115.7</v>
      </c>
    </row>
    <row r="95" customFormat="false" ht="12.75" hidden="false" customHeight="false" outlineLevel="0" collapsed="false">
      <c r="A95" s="153"/>
      <c r="B95" s="159"/>
      <c r="C95" s="124" t="s">
        <v>85</v>
      </c>
      <c r="D95" s="124" t="s">
        <v>241</v>
      </c>
      <c r="E95" s="130" t="n">
        <f aca="false">E94+1</f>
        <v>79</v>
      </c>
      <c r="F95" s="131" t="n">
        <v>0</v>
      </c>
      <c r="G95" s="132" t="n">
        <v>0</v>
      </c>
      <c r="H95" s="131" t="n">
        <v>0</v>
      </c>
      <c r="I95" s="132" t="n">
        <v>0</v>
      </c>
      <c r="J95" s="131" t="n">
        <v>0</v>
      </c>
      <c r="K95" s="131" t="n">
        <v>0</v>
      </c>
      <c r="L95" s="133" t="n">
        <v>0</v>
      </c>
      <c r="M95" s="131" t="n">
        <v>0</v>
      </c>
      <c r="N95" s="134" t="n">
        <v>0</v>
      </c>
      <c r="O95" s="134" t="n">
        <v>0</v>
      </c>
    </row>
    <row r="96" customFormat="false" ht="21.75" hidden="false" customHeight="true" outlineLevel="0" collapsed="false">
      <c r="A96" s="153"/>
      <c r="B96" s="159"/>
      <c r="C96" s="124" t="s">
        <v>87</v>
      </c>
      <c r="D96" s="135" t="s">
        <v>242</v>
      </c>
      <c r="E96" s="130" t="n">
        <f aca="false">E95+1</f>
        <v>80</v>
      </c>
      <c r="F96" s="131" t="n">
        <v>0</v>
      </c>
      <c r="G96" s="132" t="n">
        <v>0</v>
      </c>
      <c r="H96" s="131" t="n">
        <v>0</v>
      </c>
      <c r="I96" s="132" t="n">
        <v>0</v>
      </c>
      <c r="J96" s="131" t="n">
        <v>0</v>
      </c>
      <c r="K96" s="131" t="n">
        <v>0</v>
      </c>
      <c r="L96" s="133" t="n">
        <v>0</v>
      </c>
      <c r="M96" s="131" t="n">
        <v>0</v>
      </c>
      <c r="N96" s="134" t="n">
        <v>0</v>
      </c>
      <c r="O96" s="134" t="n">
        <v>0</v>
      </c>
    </row>
    <row r="97" customFormat="false" ht="12.75" hidden="false" customHeight="false" outlineLevel="0" collapsed="false">
      <c r="A97" s="153"/>
      <c r="B97" s="161"/>
      <c r="C97" s="124" t="s">
        <v>89</v>
      </c>
      <c r="D97" s="124" t="s">
        <v>243</v>
      </c>
      <c r="E97" s="130" t="n">
        <f aca="false">E96+1</f>
        <v>81</v>
      </c>
      <c r="F97" s="131" t="n">
        <v>0</v>
      </c>
      <c r="G97" s="132" t="n">
        <v>0</v>
      </c>
      <c r="H97" s="131" t="n">
        <v>0</v>
      </c>
      <c r="I97" s="132" t="n">
        <v>0</v>
      </c>
      <c r="J97" s="131" t="n">
        <v>0</v>
      </c>
      <c r="K97" s="131" t="n">
        <v>0</v>
      </c>
      <c r="L97" s="133" t="n">
        <v>0</v>
      </c>
      <c r="M97" s="131" t="n">
        <v>0</v>
      </c>
      <c r="N97" s="134" t="n">
        <v>0</v>
      </c>
      <c r="O97" s="134" t="n">
        <v>0</v>
      </c>
    </row>
    <row r="98" customFormat="false" ht="12.75" hidden="false" customHeight="false" outlineLevel="0" collapsed="false">
      <c r="A98" s="153"/>
      <c r="B98" s="159"/>
      <c r="C98" s="124" t="s">
        <v>91</v>
      </c>
      <c r="D98" s="124" t="s">
        <v>244</v>
      </c>
      <c r="E98" s="130" t="n">
        <f aca="false">E97+1</f>
        <v>82</v>
      </c>
      <c r="F98" s="131" t="n">
        <v>0</v>
      </c>
      <c r="G98" s="132" t="n">
        <v>0</v>
      </c>
      <c r="H98" s="131" t="n">
        <v>0</v>
      </c>
      <c r="I98" s="132" t="n">
        <v>0</v>
      </c>
      <c r="J98" s="131" t="n">
        <v>0</v>
      </c>
      <c r="K98" s="131" t="n">
        <v>0</v>
      </c>
      <c r="L98" s="133" t="n">
        <v>0</v>
      </c>
      <c r="M98" s="131" t="n">
        <v>0</v>
      </c>
      <c r="N98" s="134" t="n">
        <v>0</v>
      </c>
      <c r="O98" s="134" t="n">
        <v>0</v>
      </c>
    </row>
    <row r="99" customFormat="false" ht="12.75" hidden="false" customHeight="false" outlineLevel="0" collapsed="false">
      <c r="A99" s="153"/>
      <c r="B99" s="159"/>
      <c r="C99" s="124" t="s">
        <v>93</v>
      </c>
      <c r="D99" s="124" t="s">
        <v>245</v>
      </c>
      <c r="E99" s="130" t="n">
        <f aca="false">E98+1</f>
        <v>83</v>
      </c>
      <c r="F99" s="131" t="n">
        <v>2</v>
      </c>
      <c r="G99" s="132" t="n">
        <v>2</v>
      </c>
      <c r="H99" s="132" t="n">
        <f aca="false">G99</f>
        <v>2</v>
      </c>
      <c r="I99" s="132" t="n">
        <v>6</v>
      </c>
      <c r="J99" s="131" t="n">
        <v>6</v>
      </c>
      <c r="K99" s="131" t="n">
        <v>2</v>
      </c>
      <c r="L99" s="133" t="n">
        <v>2</v>
      </c>
      <c r="M99" s="131" t="n">
        <v>2</v>
      </c>
      <c r="N99" s="134" t="n">
        <f aca="false">ROUND(M99/I99*100,2)</f>
        <v>33.33</v>
      </c>
      <c r="O99" s="134" t="n">
        <f aca="false">ROUND(I99/F99*100,2)</f>
        <v>300</v>
      </c>
    </row>
    <row r="100" customFormat="false" ht="12.75" hidden="false" customHeight="false" outlineLevel="0" collapsed="false">
      <c r="A100" s="153"/>
      <c r="B100" s="159"/>
      <c r="C100" s="124" t="s">
        <v>166</v>
      </c>
      <c r="D100" s="124" t="s">
        <v>246</v>
      </c>
      <c r="E100" s="130" t="n">
        <f aca="false">E99+1</f>
        <v>84</v>
      </c>
      <c r="F100" s="131" t="n">
        <v>463</v>
      </c>
      <c r="G100" s="132" t="n">
        <v>463</v>
      </c>
      <c r="H100" s="132" t="n">
        <f aca="false">G100</f>
        <v>463</v>
      </c>
      <c r="I100" s="132" t="n">
        <v>532</v>
      </c>
      <c r="J100" s="131" t="n">
        <v>531</v>
      </c>
      <c r="K100" s="131" t="n">
        <v>347</v>
      </c>
      <c r="L100" s="133" t="n">
        <v>367</v>
      </c>
      <c r="M100" s="131" t="n">
        <v>536</v>
      </c>
      <c r="N100" s="134" t="n">
        <f aca="false">ROUND(M100/I100*100,2)</f>
        <v>100.75</v>
      </c>
      <c r="O100" s="134" t="n">
        <f aca="false">ROUND(I100/F100*100,2)</f>
        <v>114.9</v>
      </c>
    </row>
    <row r="101" customFormat="false" ht="15" hidden="false" customHeight="true" outlineLevel="0" collapsed="false">
      <c r="A101" s="153"/>
      <c r="B101" s="159"/>
      <c r="C101" s="162" t="s">
        <v>247</v>
      </c>
      <c r="D101" s="161"/>
      <c r="E101" s="130" t="n">
        <f aca="false">E100+1</f>
        <v>85</v>
      </c>
      <c r="F101" s="132" t="n">
        <f aca="false">F102+F115+F119+F128</f>
        <v>11040</v>
      </c>
      <c r="G101" s="132" t="n">
        <f aca="false">G102+G115+G119+G128</f>
        <v>15804</v>
      </c>
      <c r="H101" s="132" t="n">
        <f aca="false">H102+H115+H119+H128</f>
        <v>15804</v>
      </c>
      <c r="I101" s="132" t="n">
        <f aca="false">I102+I115+I119+I128</f>
        <v>15390</v>
      </c>
      <c r="J101" s="132" t="n">
        <f aca="false">J102+J115+J119+J128</f>
        <v>4614</v>
      </c>
      <c r="K101" s="132" t="n">
        <f aca="false">K102+K115+K119+K128</f>
        <v>9465</v>
      </c>
      <c r="L101" s="136" t="n">
        <f aca="false">L102+L115+L119+L128</f>
        <v>14499</v>
      </c>
      <c r="M101" s="132" t="n">
        <f aca="false">M102+M115+M119+M128</f>
        <v>19111</v>
      </c>
      <c r="N101" s="134" t="n">
        <f aca="false">ROUND(M101/I101*100,2)</f>
        <v>124.18</v>
      </c>
      <c r="O101" s="134" t="n">
        <f aca="false">ROUND(I101/F101*100,2)</f>
        <v>139.4</v>
      </c>
    </row>
    <row r="102" customFormat="false" ht="12.75" hidden="false" customHeight="false" outlineLevel="0" collapsed="false">
      <c r="A102" s="153"/>
      <c r="B102" s="159"/>
      <c r="C102" s="130" t="s">
        <v>42</v>
      </c>
      <c r="D102" s="149" t="s">
        <v>248</v>
      </c>
      <c r="E102" s="130" t="n">
        <f aca="false">E101+1</f>
        <v>86</v>
      </c>
      <c r="F102" s="132" t="n">
        <f aca="false">F103+F107</f>
        <v>9730</v>
      </c>
      <c r="G102" s="132" t="n">
        <f aca="false">G103+G107</f>
        <v>14445</v>
      </c>
      <c r="H102" s="132" t="n">
        <f aca="false">H103+H107</f>
        <v>14445</v>
      </c>
      <c r="I102" s="132" t="n">
        <f aca="false">I103+I107</f>
        <v>14179</v>
      </c>
      <c r="J102" s="132" t="n">
        <f aca="false">J103+J107</f>
        <v>4278</v>
      </c>
      <c r="K102" s="132" t="n">
        <f aca="false">K103+K107</f>
        <v>8828</v>
      </c>
      <c r="L102" s="136" t="n">
        <f aca="false">L103+L107</f>
        <v>13508</v>
      </c>
      <c r="M102" s="132" t="n">
        <f aca="false">M103+M107</f>
        <v>17745</v>
      </c>
      <c r="N102" s="134" t="n">
        <f aca="false">ROUND(M102/I102*100,2)</f>
        <v>125.15</v>
      </c>
      <c r="O102" s="134" t="n">
        <f aca="false">ROUND(I102/F102*100,2)</f>
        <v>145.72</v>
      </c>
    </row>
    <row r="103" customFormat="false" ht="12.75" hidden="false" customHeight="false" outlineLevel="0" collapsed="false">
      <c r="A103" s="153"/>
      <c r="B103" s="159"/>
      <c r="C103" s="130" t="s">
        <v>44</v>
      </c>
      <c r="D103" s="124" t="s">
        <v>249</v>
      </c>
      <c r="E103" s="130" t="n">
        <f aca="false">E102+1</f>
        <v>87</v>
      </c>
      <c r="F103" s="132" t="n">
        <f aca="false">F104+F105+F106</f>
        <v>9056</v>
      </c>
      <c r="G103" s="132" t="n">
        <f aca="false">G104+G105+G106</f>
        <v>13143</v>
      </c>
      <c r="H103" s="132" t="n">
        <f aca="false">H104+H105+H106</f>
        <v>13143</v>
      </c>
      <c r="I103" s="132" t="n">
        <f aca="false">I104+I105+I106</f>
        <v>13307</v>
      </c>
      <c r="J103" s="132" t="n">
        <f aca="false">J104+J105+J106</f>
        <v>4034</v>
      </c>
      <c r="K103" s="132" t="n">
        <f aca="false">K104+K105+K106</f>
        <v>8176</v>
      </c>
      <c r="L103" s="136" t="n">
        <f aca="false">L104+L105+L106</f>
        <v>12473</v>
      </c>
      <c r="M103" s="132" t="n">
        <f aca="false">M104+M105+M106</f>
        <v>16310</v>
      </c>
      <c r="N103" s="134" t="n">
        <f aca="false">ROUND(M103/I103*100,2)</f>
        <v>122.57</v>
      </c>
      <c r="O103" s="134" t="n">
        <f aca="false">ROUND(I103/F103*100,2)</f>
        <v>146.94</v>
      </c>
    </row>
    <row r="104" customFormat="false" ht="12.75" hidden="false" customHeight="false" outlineLevel="0" collapsed="false">
      <c r="A104" s="153"/>
      <c r="B104" s="159"/>
      <c r="C104" s="130"/>
      <c r="D104" s="124" t="s">
        <v>250</v>
      </c>
      <c r="E104" s="130" t="n">
        <f aca="false">E103+1</f>
        <v>88</v>
      </c>
      <c r="F104" s="131" t="n">
        <v>6354</v>
      </c>
      <c r="G104" s="131" t="n">
        <v>9498</v>
      </c>
      <c r="H104" s="131" t="n">
        <f aca="false">G104</f>
        <v>9498</v>
      </c>
      <c r="I104" s="131" t="n">
        <v>9803</v>
      </c>
      <c r="J104" s="131" t="n">
        <v>3049</v>
      </c>
      <c r="K104" s="131" t="n">
        <v>6120</v>
      </c>
      <c r="L104" s="133" t="n">
        <v>9310</v>
      </c>
      <c r="M104" s="132" t="n">
        <v>12760</v>
      </c>
      <c r="N104" s="134" t="n">
        <f aca="false">ROUND(M104/I104*100,2)</f>
        <v>130.16</v>
      </c>
      <c r="O104" s="134" t="n">
        <f aca="false">ROUND(I104/F104*100,2)</f>
        <v>154.28</v>
      </c>
    </row>
    <row r="105" customFormat="false" ht="26.25" hidden="false" customHeight="false" outlineLevel="0" collapsed="false">
      <c r="A105" s="153"/>
      <c r="B105" s="159"/>
      <c r="C105" s="130"/>
      <c r="D105" s="135" t="s">
        <v>251</v>
      </c>
      <c r="E105" s="130" t="n">
        <f aca="false">E104+1</f>
        <v>89</v>
      </c>
      <c r="F105" s="131" t="n">
        <v>1906</v>
      </c>
      <c r="G105" s="131" t="n">
        <v>2849</v>
      </c>
      <c r="H105" s="131" t="n">
        <f aca="false">G105</f>
        <v>2849</v>
      </c>
      <c r="I105" s="131" t="n">
        <v>2860</v>
      </c>
      <c r="J105" s="131" t="n">
        <v>885</v>
      </c>
      <c r="K105" s="131" t="n">
        <v>1836</v>
      </c>
      <c r="L105" s="133" t="n">
        <v>2793</v>
      </c>
      <c r="M105" s="132" t="n">
        <v>3100</v>
      </c>
      <c r="N105" s="134" t="n">
        <f aca="false">ROUND(M105/I105*100,2)</f>
        <v>108.39</v>
      </c>
      <c r="O105" s="134" t="n">
        <f aca="false">ROUND(I105/F105*100,2)</f>
        <v>150.05</v>
      </c>
    </row>
    <row r="106" customFormat="false" ht="12.75" hidden="false" customHeight="false" outlineLevel="0" collapsed="false">
      <c r="A106" s="153"/>
      <c r="B106" s="159"/>
      <c r="C106" s="130"/>
      <c r="D106" s="124" t="s">
        <v>252</v>
      </c>
      <c r="E106" s="130" t="n">
        <f aca="false">E105+1</f>
        <v>90</v>
      </c>
      <c r="F106" s="131" t="n">
        <v>796</v>
      </c>
      <c r="G106" s="131" t="n">
        <v>796</v>
      </c>
      <c r="H106" s="131" t="n">
        <f aca="false">G106</f>
        <v>796</v>
      </c>
      <c r="I106" s="131" t="n">
        <v>644</v>
      </c>
      <c r="J106" s="131" t="n">
        <v>100</v>
      </c>
      <c r="K106" s="131" t="n">
        <v>220</v>
      </c>
      <c r="L106" s="133" t="n">
        <v>370</v>
      </c>
      <c r="M106" s="132" t="n">
        <v>450</v>
      </c>
      <c r="N106" s="134" t="n">
        <f aca="false">ROUND(M106/I106*100,2)</f>
        <v>69.88</v>
      </c>
      <c r="O106" s="134" t="n">
        <f aca="false">ROUND(I106/F106*100,2)</f>
        <v>80.9</v>
      </c>
    </row>
    <row r="107" customFormat="false" ht="12.75" hidden="false" customHeight="false" outlineLevel="0" collapsed="false">
      <c r="A107" s="153"/>
      <c r="B107" s="159"/>
      <c r="C107" s="130" t="s">
        <v>46</v>
      </c>
      <c r="D107" s="124" t="s">
        <v>253</v>
      </c>
      <c r="E107" s="130" t="n">
        <f aca="false">E106+1</f>
        <v>91</v>
      </c>
      <c r="F107" s="132" t="n">
        <f aca="false">F108+F111+F112+F114</f>
        <v>674</v>
      </c>
      <c r="G107" s="132" t="n">
        <f aca="false">G108+G111+G112+G114</f>
        <v>1302</v>
      </c>
      <c r="H107" s="132" t="n">
        <f aca="false">H108+H111+H112+H114</f>
        <v>1302</v>
      </c>
      <c r="I107" s="132" t="n">
        <f aca="false">I108+I111+I112+I114</f>
        <v>872</v>
      </c>
      <c r="J107" s="132" t="n">
        <f aca="false">J108+J111+J112+J114</f>
        <v>244</v>
      </c>
      <c r="K107" s="132" t="n">
        <f aca="false">K108+K111+K112+K114</f>
        <v>652</v>
      </c>
      <c r="L107" s="132" t="n">
        <f aca="false">L108+L111+L112+L114</f>
        <v>1035</v>
      </c>
      <c r="M107" s="132" t="n">
        <f aca="false">M108+M111+M112+M114</f>
        <v>1435</v>
      </c>
      <c r="N107" s="134" t="n">
        <f aca="false">ROUND(M107/I107*100,2)</f>
        <v>164.56</v>
      </c>
      <c r="O107" s="134" t="n">
        <f aca="false">ROUND(I107/F107*100,2)</f>
        <v>129.38</v>
      </c>
    </row>
    <row r="108" customFormat="false" ht="41.25" hidden="false" customHeight="false" outlineLevel="0" collapsed="false">
      <c r="A108" s="153"/>
      <c r="B108" s="159"/>
      <c r="C108" s="130"/>
      <c r="D108" s="135" t="s">
        <v>254</v>
      </c>
      <c r="E108" s="130" t="n">
        <f aca="false">E107+1</f>
        <v>92</v>
      </c>
      <c r="F108" s="131" t="n">
        <v>193</v>
      </c>
      <c r="G108" s="131" t="n">
        <v>359</v>
      </c>
      <c r="H108" s="131" t="n">
        <f aca="false">G108</f>
        <v>359</v>
      </c>
      <c r="I108" s="131" t="n">
        <v>192</v>
      </c>
      <c r="J108" s="131" t="n">
        <v>29</v>
      </c>
      <c r="K108" s="131" t="n">
        <v>150</v>
      </c>
      <c r="L108" s="133" t="n">
        <v>240</v>
      </c>
      <c r="M108" s="132" t="n">
        <v>359</v>
      </c>
      <c r="N108" s="134" t="n">
        <f aca="false">ROUND(M108/I108*100,2)</f>
        <v>186.98</v>
      </c>
      <c r="O108" s="134" t="n">
        <f aca="false">ROUND(I108/F108*100,2)</f>
        <v>99.48</v>
      </c>
      <c r="Q108" s="72"/>
    </row>
    <row r="109" customFormat="false" ht="27" hidden="false" customHeight="false" outlineLevel="0" collapsed="false">
      <c r="A109" s="153"/>
      <c r="B109" s="159"/>
      <c r="C109" s="130"/>
      <c r="D109" s="135" t="s">
        <v>255</v>
      </c>
      <c r="E109" s="130" t="n">
        <f aca="false">E108+1</f>
        <v>93</v>
      </c>
      <c r="F109" s="131" t="n">
        <v>0</v>
      </c>
      <c r="G109" s="132" t="n">
        <v>0</v>
      </c>
      <c r="H109" s="131" t="n">
        <f aca="false">G109</f>
        <v>0</v>
      </c>
      <c r="I109" s="132" t="n">
        <v>0</v>
      </c>
      <c r="J109" s="131" t="n">
        <v>0</v>
      </c>
      <c r="K109" s="131" t="n">
        <v>0</v>
      </c>
      <c r="L109" s="133" t="n">
        <v>0</v>
      </c>
      <c r="M109" s="132" t="n">
        <v>0</v>
      </c>
      <c r="N109" s="134" t="n">
        <v>0</v>
      </c>
      <c r="O109" s="134" t="n">
        <v>0</v>
      </c>
    </row>
    <row r="110" customFormat="false" ht="27" hidden="false" customHeight="false" outlineLevel="0" collapsed="false">
      <c r="A110" s="153"/>
      <c r="B110" s="159"/>
      <c r="C110" s="130"/>
      <c r="D110" s="135" t="s">
        <v>256</v>
      </c>
      <c r="E110" s="130" t="n">
        <f aca="false">E109+1</f>
        <v>94</v>
      </c>
      <c r="F110" s="131" t="n">
        <v>0</v>
      </c>
      <c r="G110" s="132" t="n">
        <v>0</v>
      </c>
      <c r="H110" s="131" t="n">
        <f aca="false">G110</f>
        <v>0</v>
      </c>
      <c r="I110" s="132" t="n">
        <v>0</v>
      </c>
      <c r="J110" s="131" t="n">
        <v>0</v>
      </c>
      <c r="K110" s="131" t="n">
        <v>0</v>
      </c>
      <c r="L110" s="133" t="n">
        <v>0</v>
      </c>
      <c r="M110" s="132" t="n">
        <v>0</v>
      </c>
      <c r="N110" s="134" t="n">
        <v>0</v>
      </c>
      <c r="O110" s="134" t="n">
        <v>0</v>
      </c>
    </row>
    <row r="111" customFormat="false" ht="12.75" hidden="false" customHeight="false" outlineLevel="0" collapsed="false">
      <c r="A111" s="153"/>
      <c r="B111" s="159"/>
      <c r="C111" s="130"/>
      <c r="D111" s="124" t="s">
        <v>257</v>
      </c>
      <c r="E111" s="130" t="n">
        <f aca="false">E110+1</f>
        <v>95</v>
      </c>
      <c r="F111" s="131" t="n">
        <v>438</v>
      </c>
      <c r="G111" s="131" t="n">
        <v>853</v>
      </c>
      <c r="H111" s="131" t="n">
        <f aca="false">G111</f>
        <v>853</v>
      </c>
      <c r="I111" s="131" t="n">
        <v>622</v>
      </c>
      <c r="J111" s="131" t="n">
        <v>215</v>
      </c>
      <c r="K111" s="131" t="n">
        <v>470</v>
      </c>
      <c r="L111" s="133" t="n">
        <v>715</v>
      </c>
      <c r="M111" s="132" t="n">
        <v>970</v>
      </c>
      <c r="N111" s="134" t="n">
        <f aca="false">ROUND(M111/I111*100,2)</f>
        <v>155.95</v>
      </c>
      <c r="O111" s="134" t="n">
        <f aca="false">ROUND(I111/F111*100,2)</f>
        <v>142.01</v>
      </c>
    </row>
    <row r="112" customFormat="false" ht="12.75" hidden="false" customHeight="false" outlineLevel="0" collapsed="false">
      <c r="A112" s="153"/>
      <c r="B112" s="159"/>
      <c r="C112" s="130"/>
      <c r="D112" s="124" t="s">
        <v>258</v>
      </c>
      <c r="E112" s="130" t="n">
        <f aca="false">E111+1</f>
        <v>96</v>
      </c>
      <c r="F112" s="131" t="n">
        <v>43</v>
      </c>
      <c r="G112" s="132" t="n">
        <v>80</v>
      </c>
      <c r="H112" s="131" t="n">
        <f aca="false">G112</f>
        <v>80</v>
      </c>
      <c r="I112" s="132" t="n">
        <v>58</v>
      </c>
      <c r="J112" s="131" t="n">
        <v>0</v>
      </c>
      <c r="K112" s="131" t="n">
        <v>32</v>
      </c>
      <c r="L112" s="133" t="n">
        <v>80</v>
      </c>
      <c r="M112" s="132" t="n">
        <v>96</v>
      </c>
      <c r="N112" s="134" t="n">
        <f aca="false">ROUND(M112/I112*100,2)</f>
        <v>165.52</v>
      </c>
      <c r="O112" s="134" t="n">
        <f aca="false">ROUND(I112/F112*100,2)</f>
        <v>134.88</v>
      </c>
    </row>
    <row r="113" customFormat="false" ht="18" hidden="false" customHeight="true" outlineLevel="0" collapsed="false">
      <c r="A113" s="153"/>
      <c r="B113" s="159"/>
      <c r="C113" s="130"/>
      <c r="D113" s="135" t="s">
        <v>259</v>
      </c>
      <c r="E113" s="130" t="n">
        <f aca="false">E112+1</f>
        <v>97</v>
      </c>
      <c r="F113" s="131" t="n">
        <v>0</v>
      </c>
      <c r="G113" s="132"/>
      <c r="H113" s="131" t="n">
        <f aca="false">G113</f>
        <v>0</v>
      </c>
      <c r="I113" s="131" t="n">
        <v>0</v>
      </c>
      <c r="J113" s="131" t="n">
        <v>0</v>
      </c>
      <c r="K113" s="131" t="n">
        <v>0</v>
      </c>
      <c r="L113" s="133" t="n">
        <v>0</v>
      </c>
      <c r="M113" s="132" t="n">
        <v>0</v>
      </c>
      <c r="N113" s="134" t="n">
        <v>0</v>
      </c>
      <c r="O113" s="134" t="n">
        <v>0</v>
      </c>
    </row>
    <row r="114" customFormat="false" ht="12.75" hidden="false" customHeight="false" outlineLevel="0" collapsed="false">
      <c r="A114" s="153"/>
      <c r="B114" s="159"/>
      <c r="C114" s="130"/>
      <c r="D114" s="124" t="s">
        <v>260</v>
      </c>
      <c r="E114" s="130" t="n">
        <f aca="false">E113+1</f>
        <v>98</v>
      </c>
      <c r="F114" s="131" t="n">
        <v>0</v>
      </c>
      <c r="G114" s="132" t="n">
        <v>10</v>
      </c>
      <c r="H114" s="131" t="n">
        <f aca="false">G114</f>
        <v>10</v>
      </c>
      <c r="I114" s="131" t="n">
        <v>0</v>
      </c>
      <c r="J114" s="131" t="n">
        <v>0</v>
      </c>
      <c r="K114" s="131" t="n">
        <v>0</v>
      </c>
      <c r="L114" s="133" t="n">
        <v>0</v>
      </c>
      <c r="M114" s="132" t="n">
        <v>10</v>
      </c>
      <c r="N114" s="134" t="n">
        <v>0</v>
      </c>
      <c r="O114" s="134" t="n">
        <v>0</v>
      </c>
    </row>
    <row r="115" customFormat="false" ht="26.25" hidden="false" customHeight="false" outlineLevel="0" collapsed="false">
      <c r="A115" s="153"/>
      <c r="B115" s="159"/>
      <c r="C115" s="130" t="s">
        <v>261</v>
      </c>
      <c r="D115" s="135" t="s">
        <v>262</v>
      </c>
      <c r="E115" s="130" t="n">
        <f aca="false">E114+1</f>
        <v>99</v>
      </c>
      <c r="F115" s="132" t="n">
        <f aca="false">F116+F117+F118</f>
        <v>0</v>
      </c>
      <c r="G115" s="132" t="n">
        <f aca="false">G116+G117+G118</f>
        <v>0</v>
      </c>
      <c r="H115" s="132" t="n">
        <f aca="false">H116+H117+H118</f>
        <v>0</v>
      </c>
      <c r="I115" s="132" t="n">
        <f aca="false">I116+I117+I118</f>
        <v>0</v>
      </c>
      <c r="J115" s="132" t="n">
        <f aca="false">J116+J117+J118</f>
        <v>0</v>
      </c>
      <c r="K115" s="132" t="n">
        <f aca="false">K116+K117+K118</f>
        <v>0</v>
      </c>
      <c r="L115" s="136" t="n">
        <f aca="false">L116+L117+L118</f>
        <v>0</v>
      </c>
      <c r="M115" s="132" t="n">
        <f aca="false">M116+M117+M118</f>
        <v>0</v>
      </c>
      <c r="N115" s="134" t="n">
        <v>0</v>
      </c>
      <c r="O115" s="134"/>
    </row>
    <row r="116" customFormat="false" ht="26.25" hidden="false" customHeight="false" outlineLevel="0" collapsed="false">
      <c r="A116" s="153"/>
      <c r="B116" s="159"/>
      <c r="C116" s="130"/>
      <c r="D116" s="135" t="s">
        <v>263</v>
      </c>
      <c r="E116" s="130" t="n">
        <f aca="false">E115+1</f>
        <v>100</v>
      </c>
      <c r="F116" s="131" t="n">
        <v>0</v>
      </c>
      <c r="G116" s="131" t="n">
        <v>0</v>
      </c>
      <c r="H116" s="131" t="n">
        <v>0</v>
      </c>
      <c r="I116" s="131" t="n">
        <v>0</v>
      </c>
      <c r="J116" s="131" t="n">
        <v>0</v>
      </c>
      <c r="K116" s="131" t="n">
        <v>0</v>
      </c>
      <c r="L116" s="133" t="n">
        <v>0</v>
      </c>
      <c r="M116" s="132" t="n">
        <v>0</v>
      </c>
      <c r="N116" s="134" t="n">
        <v>0</v>
      </c>
      <c r="O116" s="134" t="n">
        <v>0</v>
      </c>
    </row>
    <row r="117" customFormat="false" ht="25.5" hidden="false" customHeight="true" outlineLevel="0" collapsed="false">
      <c r="A117" s="153"/>
      <c r="B117" s="159"/>
      <c r="C117" s="130"/>
      <c r="D117" s="135" t="s">
        <v>264</v>
      </c>
      <c r="E117" s="130" t="n">
        <f aca="false">E116+1</f>
        <v>101</v>
      </c>
      <c r="F117" s="131" t="n">
        <v>0</v>
      </c>
      <c r="G117" s="132" t="n">
        <v>0</v>
      </c>
      <c r="H117" s="131" t="n">
        <v>0</v>
      </c>
      <c r="I117" s="132" t="n">
        <v>0</v>
      </c>
      <c r="J117" s="131" t="n">
        <v>0</v>
      </c>
      <c r="K117" s="131" t="n">
        <v>0</v>
      </c>
      <c r="L117" s="133" t="n">
        <v>0</v>
      </c>
      <c r="M117" s="132" t="n">
        <v>0</v>
      </c>
      <c r="N117" s="134" t="n">
        <v>0</v>
      </c>
      <c r="O117" s="134" t="n">
        <v>0</v>
      </c>
    </row>
    <row r="118" customFormat="false" ht="39" hidden="false" customHeight="false" outlineLevel="0" collapsed="false">
      <c r="A118" s="153"/>
      <c r="B118" s="159"/>
      <c r="C118" s="130"/>
      <c r="D118" s="135" t="s">
        <v>265</v>
      </c>
      <c r="E118" s="130" t="n">
        <f aca="false">E117+1</f>
        <v>102</v>
      </c>
      <c r="F118" s="131" t="n">
        <v>0</v>
      </c>
      <c r="G118" s="132" t="n">
        <v>0</v>
      </c>
      <c r="H118" s="131" t="n">
        <v>0</v>
      </c>
      <c r="I118" s="132" t="n">
        <v>0</v>
      </c>
      <c r="J118" s="131" t="n">
        <v>0</v>
      </c>
      <c r="K118" s="131" t="n">
        <v>0</v>
      </c>
      <c r="L118" s="133" t="n">
        <v>0</v>
      </c>
      <c r="M118" s="132" t="n">
        <v>0</v>
      </c>
      <c r="N118" s="134" t="n">
        <v>0</v>
      </c>
      <c r="O118" s="134" t="n">
        <v>0</v>
      </c>
    </row>
    <row r="119" customFormat="false" ht="39" hidden="false" customHeight="false" outlineLevel="0" collapsed="false">
      <c r="A119" s="153"/>
      <c r="B119" s="159"/>
      <c r="C119" s="130" t="s">
        <v>51</v>
      </c>
      <c r="D119" s="135" t="s">
        <v>266</v>
      </c>
      <c r="E119" s="130" t="n">
        <f aca="false">E118+1</f>
        <v>103</v>
      </c>
      <c r="F119" s="132" t="n">
        <f aca="false">F120+F123+F126+F127</f>
        <v>1048</v>
      </c>
      <c r="G119" s="132" t="n">
        <f aca="false">G120+G123+G126+G127</f>
        <v>1022</v>
      </c>
      <c r="H119" s="132" t="n">
        <f aca="false">H120+H123+H126+H127</f>
        <v>1022</v>
      </c>
      <c r="I119" s="132" t="n">
        <f aca="false">I120+I123+I126+I127</f>
        <v>851</v>
      </c>
      <c r="J119" s="132" t="n">
        <f aca="false">J120+J123+J126+J127</f>
        <v>231</v>
      </c>
      <c r="K119" s="132" t="n">
        <f aca="false">K120+K123+K126+K127</f>
        <v>411</v>
      </c>
      <c r="L119" s="136" t="n">
        <f aca="false">L120+L123+L126+L127</f>
        <v>651</v>
      </c>
      <c r="M119" s="132" t="n">
        <f aca="false">M120+M123+M126+M127</f>
        <v>925</v>
      </c>
      <c r="N119" s="134" t="n">
        <f aca="false">ROUND(M119/I119*100,2)</f>
        <v>108.7</v>
      </c>
      <c r="O119" s="134" t="n">
        <f aca="false">ROUND(I119/F119*100,2)</f>
        <v>81.2</v>
      </c>
    </row>
    <row r="120" customFormat="false" ht="12.75" hidden="false" customHeight="false" outlineLevel="0" collapsed="false">
      <c r="A120" s="153"/>
      <c r="B120" s="159"/>
      <c r="C120" s="130"/>
      <c r="D120" s="124" t="s">
        <v>267</v>
      </c>
      <c r="E120" s="130" t="n">
        <f aca="false">E119+1</f>
        <v>104</v>
      </c>
      <c r="F120" s="131" t="n">
        <v>883</v>
      </c>
      <c r="G120" s="131" t="n">
        <v>807</v>
      </c>
      <c r="H120" s="131" t="n">
        <f aca="false">G120</f>
        <v>807</v>
      </c>
      <c r="I120" s="131" t="n">
        <v>636</v>
      </c>
      <c r="J120" s="131" t="n">
        <v>180</v>
      </c>
      <c r="K120" s="131" t="n">
        <v>306</v>
      </c>
      <c r="L120" s="133" t="n">
        <v>494</v>
      </c>
      <c r="M120" s="131" t="n">
        <v>720</v>
      </c>
      <c r="N120" s="134" t="n">
        <f aca="false">ROUND(M120/I120*100,2)</f>
        <v>113.21</v>
      </c>
      <c r="O120" s="134" t="n">
        <f aca="false">ROUND(I120/F120*100,2)</f>
        <v>72.03</v>
      </c>
    </row>
    <row r="121" customFormat="false" ht="12.75" hidden="false" customHeight="false" outlineLevel="0" collapsed="false">
      <c r="A121" s="153"/>
      <c r="B121" s="159"/>
      <c r="C121" s="130"/>
      <c r="D121" s="124" t="s">
        <v>268</v>
      </c>
      <c r="E121" s="130" t="n">
        <f aca="false">E120+1</f>
        <v>105</v>
      </c>
      <c r="F121" s="131"/>
      <c r="G121" s="131"/>
      <c r="H121" s="131" t="n">
        <f aca="false">G121</f>
        <v>0</v>
      </c>
      <c r="I121" s="131"/>
      <c r="J121" s="131"/>
      <c r="K121" s="131"/>
      <c r="L121" s="133"/>
      <c r="M121" s="132"/>
      <c r="N121" s="134"/>
      <c r="O121" s="134"/>
    </row>
    <row r="122" customFormat="false" ht="12.75" hidden="false" customHeight="false" outlineLevel="0" collapsed="false">
      <c r="A122" s="153"/>
      <c r="B122" s="159"/>
      <c r="C122" s="130"/>
      <c r="D122" s="124" t="s">
        <v>269</v>
      </c>
      <c r="E122" s="130" t="n">
        <f aca="false">E121+1</f>
        <v>106</v>
      </c>
      <c r="F122" s="131"/>
      <c r="G122" s="132"/>
      <c r="H122" s="131" t="n">
        <f aca="false">G122</f>
        <v>0</v>
      </c>
      <c r="I122" s="132"/>
      <c r="J122" s="131"/>
      <c r="K122" s="131"/>
      <c r="L122" s="133"/>
      <c r="M122" s="131"/>
      <c r="N122" s="134"/>
      <c r="O122" s="134"/>
    </row>
    <row r="123" customFormat="false" ht="24" hidden="false" customHeight="true" outlineLevel="0" collapsed="false">
      <c r="A123" s="153"/>
      <c r="B123" s="159"/>
      <c r="C123" s="130"/>
      <c r="D123" s="135" t="s">
        <v>270</v>
      </c>
      <c r="E123" s="130" t="n">
        <f aca="false">E122+1</f>
        <v>107</v>
      </c>
      <c r="F123" s="131" t="n">
        <v>165</v>
      </c>
      <c r="G123" s="131" t="n">
        <v>215</v>
      </c>
      <c r="H123" s="131" t="n">
        <f aca="false">G123</f>
        <v>215</v>
      </c>
      <c r="I123" s="131" t="n">
        <v>215</v>
      </c>
      <c r="J123" s="131" t="n">
        <v>51</v>
      </c>
      <c r="K123" s="131" t="n">
        <v>105</v>
      </c>
      <c r="L123" s="133" t="n">
        <v>157</v>
      </c>
      <c r="M123" s="131" t="n">
        <v>205</v>
      </c>
      <c r="N123" s="134" t="n">
        <f aca="false">ROUND(M123/I123*100,2)</f>
        <v>95.35</v>
      </c>
      <c r="O123" s="134" t="n">
        <f aca="false">ROUND(I123/F123*100,2)</f>
        <v>130.3</v>
      </c>
    </row>
    <row r="124" customFormat="false" ht="12.75" hidden="false" customHeight="false" outlineLevel="0" collapsed="false">
      <c r="A124" s="153"/>
      <c r="B124" s="159"/>
      <c r="C124" s="130"/>
      <c r="D124" s="124" t="s">
        <v>268</v>
      </c>
      <c r="E124" s="130" t="n">
        <f aca="false">E123+1</f>
        <v>108</v>
      </c>
      <c r="F124" s="131"/>
      <c r="G124" s="131"/>
      <c r="H124" s="131"/>
      <c r="I124" s="131"/>
      <c r="J124" s="131"/>
      <c r="K124" s="131"/>
      <c r="L124" s="133"/>
      <c r="M124" s="132"/>
      <c r="N124" s="134"/>
      <c r="O124" s="134"/>
    </row>
    <row r="125" customFormat="false" ht="12.75" hidden="false" customHeight="false" outlineLevel="0" collapsed="false">
      <c r="A125" s="153"/>
      <c r="B125" s="159"/>
      <c r="C125" s="130"/>
      <c r="D125" s="124" t="s">
        <v>269</v>
      </c>
      <c r="E125" s="130" t="n">
        <f aca="false">E124+1</f>
        <v>109</v>
      </c>
      <c r="F125" s="131"/>
      <c r="G125" s="132"/>
      <c r="H125" s="131"/>
      <c r="I125" s="132"/>
      <c r="J125" s="131"/>
      <c r="K125" s="131"/>
      <c r="L125" s="133"/>
      <c r="M125" s="132"/>
      <c r="N125" s="134"/>
      <c r="O125" s="134"/>
    </row>
    <row r="126" customFormat="false" ht="12.75" hidden="false" customHeight="false" outlineLevel="0" collapsed="false">
      <c r="A126" s="153"/>
      <c r="B126" s="159"/>
      <c r="C126" s="130"/>
      <c r="D126" s="124" t="s">
        <v>271</v>
      </c>
      <c r="E126" s="130" t="n">
        <f aca="false">E125+1</f>
        <v>110</v>
      </c>
      <c r="F126" s="131" t="n">
        <v>0</v>
      </c>
      <c r="G126" s="132" t="n">
        <v>0</v>
      </c>
      <c r="H126" s="131" t="n">
        <v>0</v>
      </c>
      <c r="I126" s="132" t="n">
        <v>0</v>
      </c>
      <c r="J126" s="131" t="n">
        <v>0</v>
      </c>
      <c r="K126" s="131" t="n">
        <v>0</v>
      </c>
      <c r="L126" s="133" t="n">
        <v>0</v>
      </c>
      <c r="M126" s="132" t="n">
        <v>0</v>
      </c>
      <c r="N126" s="134" t="n">
        <v>0</v>
      </c>
      <c r="O126" s="134" t="n">
        <v>0</v>
      </c>
    </row>
    <row r="127" customFormat="false" ht="12.75" hidden="false" customHeight="false" outlineLevel="0" collapsed="false">
      <c r="A127" s="153"/>
      <c r="B127" s="159"/>
      <c r="C127" s="130"/>
      <c r="D127" s="124" t="s">
        <v>272</v>
      </c>
      <c r="E127" s="130" t="n">
        <f aca="false">E126+1</f>
        <v>111</v>
      </c>
      <c r="F127" s="131" t="n">
        <v>0</v>
      </c>
      <c r="G127" s="132" t="n">
        <v>0</v>
      </c>
      <c r="H127" s="131" t="n">
        <v>0</v>
      </c>
      <c r="I127" s="132" t="n">
        <v>0</v>
      </c>
      <c r="J127" s="131" t="n">
        <v>0</v>
      </c>
      <c r="K127" s="131" t="n">
        <v>0</v>
      </c>
      <c r="L127" s="133" t="n">
        <v>0</v>
      </c>
      <c r="M127" s="132" t="n">
        <v>0</v>
      </c>
      <c r="N127" s="134" t="n">
        <v>0</v>
      </c>
      <c r="O127" s="134" t="n">
        <v>0</v>
      </c>
    </row>
    <row r="128" customFormat="false" ht="12.75" hidden="false" customHeight="false" outlineLevel="0" collapsed="false">
      <c r="A128" s="153"/>
      <c r="B128" s="159"/>
      <c r="C128" s="130" t="s">
        <v>53</v>
      </c>
      <c r="D128" s="135" t="s">
        <v>273</v>
      </c>
      <c r="E128" s="124" t="n">
        <f aca="false">E127+1</f>
        <v>112</v>
      </c>
      <c r="F128" s="132" t="n">
        <v>262</v>
      </c>
      <c r="G128" s="132" t="n">
        <v>337</v>
      </c>
      <c r="H128" s="132" t="n">
        <f aca="false">G128</f>
        <v>337</v>
      </c>
      <c r="I128" s="132" t="n">
        <v>360</v>
      </c>
      <c r="J128" s="131" t="n">
        <v>105</v>
      </c>
      <c r="K128" s="131" t="n">
        <v>226</v>
      </c>
      <c r="L128" s="133" t="n">
        <v>340</v>
      </c>
      <c r="M128" s="132" t="n">
        <v>441</v>
      </c>
      <c r="N128" s="134" t="n">
        <f aca="false">ROUND(M128/I128*100,2)</f>
        <v>122.5</v>
      </c>
      <c r="O128" s="134" t="n">
        <f aca="false">ROUND(I128/F128*100,2)</f>
        <v>137.4</v>
      </c>
    </row>
    <row r="129" customFormat="false" ht="26.25" hidden="false" customHeight="true" outlineLevel="0" collapsed="false">
      <c r="A129" s="153"/>
      <c r="B129" s="161"/>
      <c r="C129" s="149" t="s">
        <v>274</v>
      </c>
      <c r="D129" s="149"/>
      <c r="E129" s="124" t="n">
        <f aca="false">E128+1</f>
        <v>113</v>
      </c>
      <c r="F129" s="132" t="n">
        <f aca="false">F130+F133+F134+F135+F136+F137</f>
        <v>1759</v>
      </c>
      <c r="G129" s="132" t="n">
        <f aca="false">G130+G133+G134+G135+G136+G137</f>
        <v>1736</v>
      </c>
      <c r="H129" s="132" t="n">
        <f aca="false">H130+H133+H134+H135+H136+H137</f>
        <v>1736</v>
      </c>
      <c r="I129" s="132" t="n">
        <f aca="false">I130+I133+I134+I135+I136+I137</f>
        <v>2321</v>
      </c>
      <c r="J129" s="132" t="n">
        <f aca="false">J130+J133+J134+J135+J136+J137</f>
        <v>435</v>
      </c>
      <c r="K129" s="132" t="n">
        <f aca="false">K130+K133+K134+K135+K136+K137</f>
        <v>920</v>
      </c>
      <c r="L129" s="136" t="n">
        <f aca="false">L130+L133+L134+L135+L136+L137</f>
        <v>1300</v>
      </c>
      <c r="M129" s="132" t="n">
        <f aca="false">M130+M133+M134+M135+M136+M137</f>
        <v>2321</v>
      </c>
      <c r="N129" s="134" t="n">
        <f aca="false">ROUND(M129/I129*100,2)</f>
        <v>100</v>
      </c>
      <c r="O129" s="134" t="n">
        <f aca="false">ROUND(I129/F129*100,2)</f>
        <v>131.95</v>
      </c>
    </row>
    <row r="130" customFormat="false" ht="17.25" hidden="false" customHeight="true" outlineLevel="0" collapsed="false">
      <c r="A130" s="153"/>
      <c r="B130" s="161"/>
      <c r="C130" s="130" t="s">
        <v>85</v>
      </c>
      <c r="D130" s="135" t="s">
        <v>275</v>
      </c>
      <c r="E130" s="124" t="n">
        <f aca="false">E129+1</f>
        <v>114</v>
      </c>
      <c r="F130" s="131" t="n">
        <f aca="false">F131+F132</f>
        <v>15</v>
      </c>
      <c r="G130" s="131" t="n">
        <f aca="false">G131+G132</f>
        <v>0</v>
      </c>
      <c r="H130" s="131" t="n">
        <f aca="false">H131+H132</f>
        <v>0</v>
      </c>
      <c r="I130" s="131" t="n">
        <f aca="false">I131+I132</f>
        <v>1</v>
      </c>
      <c r="J130" s="131" t="n">
        <f aca="false">J131+J132</f>
        <v>0</v>
      </c>
      <c r="K130" s="131" t="n">
        <f aca="false">K131+K132</f>
        <v>0</v>
      </c>
      <c r="L130" s="131" t="n">
        <f aca="false">L131+L132</f>
        <v>0</v>
      </c>
      <c r="M130" s="131" t="n">
        <f aca="false">M131+M132</f>
        <v>1</v>
      </c>
      <c r="N130" s="134" t="n">
        <f aca="false">ROUND(M130/I130*100,2)</f>
        <v>100</v>
      </c>
      <c r="O130" s="134" t="n">
        <f aca="false">ROUND(I130/F130*100,2)</f>
        <v>6.67</v>
      </c>
    </row>
    <row r="131" customFormat="false" ht="12.75" hidden="false" customHeight="false" outlineLevel="0" collapsed="false">
      <c r="A131" s="153"/>
      <c r="B131" s="161"/>
      <c r="C131" s="130"/>
      <c r="D131" s="124" t="s">
        <v>276</v>
      </c>
      <c r="E131" s="124" t="n">
        <f aca="false">E130+1</f>
        <v>115</v>
      </c>
      <c r="F131" s="131"/>
      <c r="G131" s="132"/>
      <c r="H131" s="131"/>
      <c r="I131" s="132" t="n">
        <v>0</v>
      </c>
      <c r="J131" s="131" t="n">
        <v>0</v>
      </c>
      <c r="K131" s="131" t="n">
        <v>0</v>
      </c>
      <c r="L131" s="133" t="n">
        <v>0</v>
      </c>
      <c r="M131" s="131" t="n">
        <v>0</v>
      </c>
      <c r="N131" s="134" t="n">
        <v>0</v>
      </c>
      <c r="O131" s="134" t="n">
        <v>0</v>
      </c>
    </row>
    <row r="132" customFormat="false" ht="12.75" hidden="false" customHeight="false" outlineLevel="0" collapsed="false">
      <c r="A132" s="153"/>
      <c r="B132" s="161"/>
      <c r="C132" s="130"/>
      <c r="D132" s="124" t="s">
        <v>277</v>
      </c>
      <c r="E132" s="130" t="n">
        <f aca="false">E131+1</f>
        <v>116</v>
      </c>
      <c r="F132" s="131" t="n">
        <v>15</v>
      </c>
      <c r="G132" s="132"/>
      <c r="H132" s="132" t="n">
        <f aca="false">G132</f>
        <v>0</v>
      </c>
      <c r="I132" s="132" t="n">
        <v>1</v>
      </c>
      <c r="J132" s="131" t="n">
        <v>0</v>
      </c>
      <c r="K132" s="131"/>
      <c r="L132" s="133"/>
      <c r="M132" s="131" t="n">
        <v>1</v>
      </c>
      <c r="N132" s="134" t="n">
        <f aca="false">ROUND(M132/I132*100,2)</f>
        <v>100</v>
      </c>
      <c r="O132" s="134" t="n">
        <f aca="false">ROUND(I132/F132*100,2)</f>
        <v>6.67</v>
      </c>
    </row>
    <row r="133" customFormat="false" ht="12.75" hidden="false" customHeight="false" outlineLevel="0" collapsed="false">
      <c r="A133" s="153"/>
      <c r="B133" s="161"/>
      <c r="C133" s="130" t="s">
        <v>278</v>
      </c>
      <c r="D133" s="124" t="s">
        <v>279</v>
      </c>
      <c r="E133" s="130" t="n">
        <f aca="false">E132+1</f>
        <v>117</v>
      </c>
      <c r="F133" s="131" t="n">
        <v>0</v>
      </c>
      <c r="G133" s="132" t="n">
        <v>0</v>
      </c>
      <c r="H133" s="132" t="n">
        <f aca="false">G133</f>
        <v>0</v>
      </c>
      <c r="I133" s="132" t="n">
        <v>393</v>
      </c>
      <c r="J133" s="131" t="n">
        <v>0</v>
      </c>
      <c r="K133" s="131" t="n">
        <v>0</v>
      </c>
      <c r="L133" s="133" t="n">
        <v>0</v>
      </c>
      <c r="M133" s="131" t="n">
        <v>393</v>
      </c>
      <c r="N133" s="134" t="n">
        <f aca="false">ROUND(M133/I133*100,2)</f>
        <v>100</v>
      </c>
      <c r="O133" s="134" t="n">
        <v>0</v>
      </c>
    </row>
    <row r="134" customFormat="false" ht="21.75" hidden="false" customHeight="true" outlineLevel="0" collapsed="false">
      <c r="A134" s="153"/>
      <c r="B134" s="161"/>
      <c r="C134" s="130" t="s">
        <v>280</v>
      </c>
      <c r="D134" s="135" t="s">
        <v>281</v>
      </c>
      <c r="E134" s="130" t="n">
        <f aca="false">E133+1</f>
        <v>118</v>
      </c>
      <c r="F134" s="131" t="n">
        <v>0</v>
      </c>
      <c r="G134" s="132" t="n">
        <v>0</v>
      </c>
      <c r="H134" s="132" t="n">
        <f aca="false">G134</f>
        <v>0</v>
      </c>
      <c r="I134" s="132" t="n">
        <v>0</v>
      </c>
      <c r="J134" s="131" t="n">
        <v>0</v>
      </c>
      <c r="K134" s="131" t="n">
        <v>0</v>
      </c>
      <c r="L134" s="133" t="n">
        <v>0</v>
      </c>
      <c r="M134" s="131" t="n">
        <v>0</v>
      </c>
      <c r="N134" s="134" t="n">
        <v>0</v>
      </c>
      <c r="O134" s="134" t="n">
        <v>0</v>
      </c>
    </row>
    <row r="135" customFormat="false" ht="12.75" hidden="false" customHeight="false" outlineLevel="0" collapsed="false">
      <c r="A135" s="153"/>
      <c r="B135" s="161"/>
      <c r="C135" s="130" t="s">
        <v>91</v>
      </c>
      <c r="D135" s="124" t="s">
        <v>282</v>
      </c>
      <c r="E135" s="130" t="n">
        <f aca="false">E134+1</f>
        <v>119</v>
      </c>
      <c r="F135" s="131" t="n">
        <v>0</v>
      </c>
      <c r="G135" s="132" t="n">
        <v>1</v>
      </c>
      <c r="H135" s="132" t="n">
        <f aca="false">G135</f>
        <v>1</v>
      </c>
      <c r="I135" s="132" t="n">
        <v>81</v>
      </c>
      <c r="J135" s="131" t="n">
        <v>0</v>
      </c>
      <c r="K135" s="131" t="n">
        <v>0</v>
      </c>
      <c r="L135" s="133" t="n">
        <v>0</v>
      </c>
      <c r="M135" s="131" t="n">
        <v>81</v>
      </c>
      <c r="N135" s="134" t="n">
        <f aca="false">ROUND(M135/I135*100,2)</f>
        <v>100</v>
      </c>
      <c r="O135" s="134" t="n">
        <v>0</v>
      </c>
    </row>
    <row r="136" customFormat="false" ht="12.75" hidden="false" customHeight="false" outlineLevel="0" collapsed="false">
      <c r="A136" s="153"/>
      <c r="B136" s="161"/>
      <c r="C136" s="130" t="s">
        <v>93</v>
      </c>
      <c r="D136" s="124" t="s">
        <v>283</v>
      </c>
      <c r="E136" s="130" t="n">
        <f aca="false">E135+1</f>
        <v>120</v>
      </c>
      <c r="F136" s="131" t="n">
        <v>1744</v>
      </c>
      <c r="G136" s="132" t="n">
        <v>1735</v>
      </c>
      <c r="H136" s="132" t="n">
        <f aca="false">G136</f>
        <v>1735</v>
      </c>
      <c r="I136" s="132" t="n">
        <v>1846</v>
      </c>
      <c r="J136" s="131" t="n">
        <v>435</v>
      </c>
      <c r="K136" s="131" t="n">
        <v>920</v>
      </c>
      <c r="L136" s="133" t="n">
        <v>1300</v>
      </c>
      <c r="M136" s="131" t="n">
        <v>1846</v>
      </c>
      <c r="N136" s="134" t="n">
        <f aca="false">ROUND(M136/I136*100,2)</f>
        <v>100</v>
      </c>
      <c r="O136" s="134" t="n">
        <f aca="false">ROUND(I136/F136*100,2)</f>
        <v>105.85</v>
      </c>
    </row>
    <row r="137" customFormat="false" ht="26.25" hidden="false" customHeight="false" outlineLevel="0" collapsed="false">
      <c r="A137" s="153"/>
      <c r="B137" s="161"/>
      <c r="C137" s="130" t="s">
        <v>166</v>
      </c>
      <c r="D137" s="135" t="s">
        <v>284</v>
      </c>
      <c r="E137" s="130" t="n">
        <f aca="false">E136+1</f>
        <v>121</v>
      </c>
      <c r="F137" s="132" t="n">
        <f aca="false">F138-F141</f>
        <v>0</v>
      </c>
      <c r="G137" s="132" t="n">
        <f aca="false">G138-G141</f>
        <v>0</v>
      </c>
      <c r="H137" s="132" t="n">
        <f aca="false">H138-H141</f>
        <v>0</v>
      </c>
      <c r="I137" s="132" t="n">
        <f aca="false">I138-I141</f>
        <v>0</v>
      </c>
      <c r="J137" s="132" t="n">
        <f aca="false">J138-J141</f>
        <v>0</v>
      </c>
      <c r="K137" s="132" t="n">
        <f aca="false">K138-K141</f>
        <v>0</v>
      </c>
      <c r="L137" s="136" t="n">
        <f aca="false">L138-L141</f>
        <v>0</v>
      </c>
      <c r="M137" s="132" t="n">
        <f aca="false">M138-M141</f>
        <v>0</v>
      </c>
      <c r="N137" s="134" t="n">
        <v>0</v>
      </c>
      <c r="O137" s="134" t="n">
        <v>0</v>
      </c>
    </row>
    <row r="138" customFormat="false" ht="12.75" hidden="false" customHeight="false" outlineLevel="0" collapsed="false">
      <c r="A138" s="153"/>
      <c r="B138" s="161"/>
      <c r="C138" s="130"/>
      <c r="D138" s="124" t="s">
        <v>285</v>
      </c>
      <c r="E138" s="130" t="n">
        <f aca="false">E137+1</f>
        <v>122</v>
      </c>
      <c r="F138" s="131" t="n">
        <v>0</v>
      </c>
      <c r="G138" s="132" t="n">
        <v>0</v>
      </c>
      <c r="H138" s="132" t="n">
        <v>0</v>
      </c>
      <c r="I138" s="132" t="n">
        <v>0</v>
      </c>
      <c r="J138" s="131" t="n">
        <v>0</v>
      </c>
      <c r="K138" s="131" t="n">
        <v>0</v>
      </c>
      <c r="L138" s="133" t="n">
        <v>0</v>
      </c>
      <c r="M138" s="131" t="n">
        <v>0</v>
      </c>
      <c r="N138" s="134" t="n">
        <v>0</v>
      </c>
      <c r="O138" s="134" t="n">
        <v>0</v>
      </c>
    </row>
    <row r="139" customFormat="false" ht="12.75" hidden="false" customHeight="false" outlineLevel="0" collapsed="false">
      <c r="A139" s="153"/>
      <c r="B139" s="161"/>
      <c r="C139" s="130"/>
      <c r="D139" s="124" t="s">
        <v>286</v>
      </c>
      <c r="E139" s="130" t="n">
        <f aca="false">E138+1</f>
        <v>123</v>
      </c>
      <c r="F139" s="131" t="n">
        <v>0</v>
      </c>
      <c r="G139" s="132" t="n">
        <v>0</v>
      </c>
      <c r="H139" s="131" t="n">
        <v>0</v>
      </c>
      <c r="I139" s="132" t="n">
        <v>0</v>
      </c>
      <c r="J139" s="131" t="n">
        <v>0</v>
      </c>
      <c r="K139" s="131" t="n">
        <v>0</v>
      </c>
      <c r="L139" s="133" t="n">
        <v>0</v>
      </c>
      <c r="M139" s="131" t="n">
        <v>0</v>
      </c>
      <c r="N139" s="134" t="n">
        <v>0</v>
      </c>
      <c r="O139" s="134" t="n">
        <v>0</v>
      </c>
    </row>
    <row r="140" customFormat="false" ht="12.75" hidden="false" customHeight="false" outlineLevel="0" collapsed="false">
      <c r="A140" s="153"/>
      <c r="B140" s="161"/>
      <c r="C140" s="130"/>
      <c r="D140" s="124" t="s">
        <v>287</v>
      </c>
      <c r="E140" s="130" t="n">
        <f aca="false">E139+1</f>
        <v>124</v>
      </c>
      <c r="F140" s="131" t="n">
        <v>0</v>
      </c>
      <c r="G140" s="132" t="n">
        <v>0</v>
      </c>
      <c r="H140" s="131" t="n">
        <v>0</v>
      </c>
      <c r="I140" s="132" t="n">
        <v>0</v>
      </c>
      <c r="J140" s="131" t="n">
        <v>0</v>
      </c>
      <c r="K140" s="131" t="n">
        <v>0</v>
      </c>
      <c r="L140" s="133" t="n">
        <v>0</v>
      </c>
      <c r="M140" s="131" t="n">
        <v>0</v>
      </c>
      <c r="N140" s="134" t="n">
        <v>0</v>
      </c>
      <c r="O140" s="134" t="n">
        <v>0</v>
      </c>
    </row>
    <row r="141" customFormat="false" ht="26.25" hidden="false" customHeight="false" outlineLevel="0" collapsed="false">
      <c r="A141" s="153"/>
      <c r="B141" s="161"/>
      <c r="C141" s="130"/>
      <c r="D141" s="135" t="s">
        <v>288</v>
      </c>
      <c r="E141" s="130" t="n">
        <f aca="false">E140+1</f>
        <v>125</v>
      </c>
      <c r="F141" s="131" t="n">
        <v>0</v>
      </c>
      <c r="G141" s="132" t="n">
        <v>0</v>
      </c>
      <c r="H141" s="132" t="n">
        <v>0</v>
      </c>
      <c r="I141" s="132" t="n">
        <v>0</v>
      </c>
      <c r="J141" s="131" t="n">
        <v>0</v>
      </c>
      <c r="K141" s="131" t="n">
        <v>0</v>
      </c>
      <c r="L141" s="133" t="n">
        <v>0</v>
      </c>
      <c r="M141" s="131" t="n">
        <v>0</v>
      </c>
      <c r="N141" s="134" t="n">
        <v>0</v>
      </c>
      <c r="O141" s="134"/>
    </row>
    <row r="142" customFormat="false" ht="24" hidden="false" customHeight="true" outlineLevel="0" collapsed="false">
      <c r="A142" s="153"/>
      <c r="B142" s="161"/>
      <c r="C142" s="130"/>
      <c r="D142" s="149" t="s">
        <v>289</v>
      </c>
      <c r="E142" s="130" t="n">
        <f aca="false">E141+1</f>
        <v>126</v>
      </c>
      <c r="F142" s="132" t="n">
        <f aca="false">F143+F144+F145</f>
        <v>0</v>
      </c>
      <c r="G142" s="132" t="n">
        <f aca="false">G143+G144+G145</f>
        <v>0</v>
      </c>
      <c r="H142" s="132" t="n">
        <f aca="false">H143+H144+H145</f>
        <v>0</v>
      </c>
      <c r="I142" s="132" t="n">
        <f aca="false">I143+I144+I145</f>
        <v>0</v>
      </c>
      <c r="J142" s="132" t="n">
        <f aca="false">J143+J144+J145</f>
        <v>0</v>
      </c>
      <c r="K142" s="132" t="n">
        <f aca="false">K143+K144+K145</f>
        <v>0</v>
      </c>
      <c r="L142" s="136" t="n">
        <f aca="false">L143+L144+L145</f>
        <v>0</v>
      </c>
      <c r="M142" s="132" t="n">
        <f aca="false">M143+M144+M145</f>
        <v>0</v>
      </c>
      <c r="N142" s="134" t="n">
        <v>0</v>
      </c>
      <c r="O142" s="134" t="n">
        <v>0</v>
      </c>
    </row>
    <row r="143" customFormat="false" ht="12.75" hidden="false" customHeight="false" outlineLevel="0" collapsed="false">
      <c r="A143" s="153"/>
      <c r="B143" s="161"/>
      <c r="C143" s="130"/>
      <c r="D143" s="124" t="s">
        <v>290</v>
      </c>
      <c r="E143" s="130" t="n">
        <f aca="false">E142+1</f>
        <v>127</v>
      </c>
      <c r="F143" s="131" t="n">
        <v>0</v>
      </c>
      <c r="G143" s="132" t="n">
        <v>0</v>
      </c>
      <c r="H143" s="131" t="n">
        <v>0</v>
      </c>
      <c r="I143" s="132" t="n">
        <v>0</v>
      </c>
      <c r="J143" s="131" t="n">
        <v>0</v>
      </c>
      <c r="K143" s="131" t="n">
        <v>0</v>
      </c>
      <c r="L143" s="133" t="n">
        <v>0</v>
      </c>
      <c r="M143" s="131" t="n">
        <v>0</v>
      </c>
      <c r="N143" s="134" t="n">
        <v>0</v>
      </c>
      <c r="O143" s="134" t="n">
        <v>0</v>
      </c>
    </row>
    <row r="144" customFormat="false" ht="26.25" hidden="false" customHeight="false" outlineLevel="0" collapsed="false">
      <c r="A144" s="153"/>
      <c r="B144" s="161"/>
      <c r="C144" s="130"/>
      <c r="D144" s="149" t="s">
        <v>291</v>
      </c>
      <c r="E144" s="130" t="n">
        <f aca="false">E143+1</f>
        <v>128</v>
      </c>
      <c r="F144" s="131" t="n">
        <v>0</v>
      </c>
      <c r="G144" s="132" t="n">
        <v>0</v>
      </c>
      <c r="H144" s="132" t="n">
        <v>0</v>
      </c>
      <c r="I144" s="132" t="n">
        <v>0</v>
      </c>
      <c r="J144" s="131" t="n">
        <v>0</v>
      </c>
      <c r="K144" s="131"/>
      <c r="L144" s="133"/>
      <c r="M144" s="131" t="n">
        <v>0</v>
      </c>
      <c r="N144" s="134" t="n">
        <v>0</v>
      </c>
      <c r="O144" s="134" t="n">
        <v>0</v>
      </c>
    </row>
    <row r="145" customFormat="false" ht="12.75" hidden="false" customHeight="false" outlineLevel="0" collapsed="false">
      <c r="A145" s="153"/>
      <c r="B145" s="161"/>
      <c r="C145" s="130"/>
      <c r="D145" s="124" t="s">
        <v>292</v>
      </c>
      <c r="E145" s="130" t="n">
        <f aca="false">E144+1</f>
        <v>129</v>
      </c>
      <c r="F145" s="131" t="n">
        <v>0</v>
      </c>
      <c r="G145" s="132" t="n">
        <v>0</v>
      </c>
      <c r="H145" s="132" t="n">
        <v>0</v>
      </c>
      <c r="I145" s="132" t="n">
        <v>0</v>
      </c>
      <c r="J145" s="131" t="n">
        <v>0</v>
      </c>
      <c r="K145" s="131" t="n">
        <v>0</v>
      </c>
      <c r="L145" s="133" t="n">
        <v>0</v>
      </c>
      <c r="M145" s="131" t="n">
        <v>0</v>
      </c>
      <c r="N145" s="134" t="n">
        <v>0</v>
      </c>
      <c r="O145" s="134" t="n">
        <v>0</v>
      </c>
    </row>
    <row r="146" customFormat="false" ht="12.75" hidden="false" customHeight="false" outlineLevel="0" collapsed="false">
      <c r="A146" s="153"/>
      <c r="B146" s="159" t="n">
        <v>2</v>
      </c>
      <c r="C146" s="130"/>
      <c r="D146" s="124" t="s">
        <v>293</v>
      </c>
      <c r="E146" s="130" t="n">
        <f aca="false">E145+1</f>
        <v>130</v>
      </c>
      <c r="F146" s="132" t="n">
        <f aca="false">F147+F150+F153</f>
        <v>835</v>
      </c>
      <c r="G146" s="132" t="n">
        <f aca="false">G147+G150+G153</f>
        <v>835</v>
      </c>
      <c r="H146" s="132" t="n">
        <f aca="false">H147+H150+H153</f>
        <v>835</v>
      </c>
      <c r="I146" s="132" t="n">
        <f aca="false">I147+I150+I153</f>
        <v>1402</v>
      </c>
      <c r="J146" s="132" t="n">
        <v>94</v>
      </c>
      <c r="K146" s="132" t="n">
        <v>250</v>
      </c>
      <c r="L146" s="136" t="n">
        <v>435</v>
      </c>
      <c r="M146" s="132" t="n">
        <f aca="false">M147+M150+M153</f>
        <v>1402</v>
      </c>
      <c r="N146" s="134" t="n">
        <f aca="false">ROUND(M146/I146*100,2)</f>
        <v>100</v>
      </c>
      <c r="O146" s="134" t="n">
        <f aca="false">ROUND(I146/F146*100,2)</f>
        <v>167.9</v>
      </c>
    </row>
    <row r="147" customFormat="false" ht="12.75" hidden="false" customHeight="false" outlineLevel="0" collapsed="false">
      <c r="A147" s="153"/>
      <c r="B147" s="161"/>
      <c r="C147" s="130" t="s">
        <v>85</v>
      </c>
      <c r="D147" s="124" t="s">
        <v>294</v>
      </c>
      <c r="E147" s="130" t="n">
        <f aca="false">E146+1</f>
        <v>131</v>
      </c>
      <c r="F147" s="132" t="n">
        <f aca="false">F148+F149</f>
        <v>835</v>
      </c>
      <c r="G147" s="132" t="n">
        <f aca="false">G148+G149</f>
        <v>835</v>
      </c>
      <c r="H147" s="132" t="n">
        <f aca="false">H148+H149</f>
        <v>835</v>
      </c>
      <c r="I147" s="132" t="n">
        <f aca="false">I148+I149</f>
        <v>1396</v>
      </c>
      <c r="J147" s="132" t="n">
        <f aca="false">J148+J149</f>
        <v>28</v>
      </c>
      <c r="K147" s="132" t="n">
        <f aca="false">K148+K149</f>
        <v>170</v>
      </c>
      <c r="L147" s="136" t="n">
        <f aca="false">L148+L149</f>
        <v>200</v>
      </c>
      <c r="M147" s="132" t="n">
        <f aca="false">M148+M149</f>
        <v>1396</v>
      </c>
      <c r="N147" s="134" t="n">
        <f aca="false">ROUND(M147/I147*100,2)</f>
        <v>100</v>
      </c>
      <c r="O147" s="134" t="n">
        <f aca="false">ROUND(I147/F147*100,2)</f>
        <v>167.19</v>
      </c>
    </row>
    <row r="148" customFormat="false" ht="12.75" hidden="false" customHeight="false" outlineLevel="0" collapsed="false">
      <c r="A148" s="153"/>
      <c r="B148" s="161"/>
      <c r="C148" s="130"/>
      <c r="D148" s="124" t="s">
        <v>295</v>
      </c>
      <c r="E148" s="130" t="n">
        <f aca="false">E147+1</f>
        <v>132</v>
      </c>
      <c r="F148" s="131" t="n">
        <v>0</v>
      </c>
      <c r="G148" s="132" t="n">
        <v>0</v>
      </c>
      <c r="H148" s="132" t="n">
        <v>0</v>
      </c>
      <c r="I148" s="132" t="n">
        <v>0</v>
      </c>
      <c r="J148" s="131" t="n">
        <v>0</v>
      </c>
      <c r="K148" s="131" t="n">
        <v>0</v>
      </c>
      <c r="L148" s="133" t="n">
        <v>0</v>
      </c>
      <c r="M148" s="131" t="n">
        <v>0</v>
      </c>
      <c r="N148" s="134"/>
      <c r="O148" s="134"/>
    </row>
    <row r="149" customFormat="false" ht="12.75" hidden="false" customHeight="false" outlineLevel="0" collapsed="false">
      <c r="A149" s="153"/>
      <c r="B149" s="161"/>
      <c r="C149" s="130"/>
      <c r="D149" s="124" t="s">
        <v>296</v>
      </c>
      <c r="E149" s="130" t="n">
        <f aca="false">E148+1</f>
        <v>133</v>
      </c>
      <c r="F149" s="131" t="n">
        <v>835</v>
      </c>
      <c r="G149" s="132" t="n">
        <v>835</v>
      </c>
      <c r="H149" s="132" t="n">
        <f aca="false">G149</f>
        <v>835</v>
      </c>
      <c r="I149" s="132" t="n">
        <v>1396</v>
      </c>
      <c r="J149" s="131" t="n">
        <v>28</v>
      </c>
      <c r="K149" s="131" t="n">
        <v>170</v>
      </c>
      <c r="L149" s="133" t="n">
        <v>200</v>
      </c>
      <c r="M149" s="131" t="n">
        <v>1396</v>
      </c>
      <c r="N149" s="134" t="n">
        <f aca="false">ROUND(M149/I149*100,2)</f>
        <v>100</v>
      </c>
      <c r="O149" s="134" t="n">
        <f aca="false">ROUND(I149/F149*100,2)</f>
        <v>167.19</v>
      </c>
    </row>
    <row r="150" customFormat="false" ht="17.25" hidden="false" customHeight="true" outlineLevel="0" collapsed="false">
      <c r="A150" s="153"/>
      <c r="B150" s="161"/>
      <c r="C150" s="130" t="s">
        <v>87</v>
      </c>
      <c r="D150" s="135" t="s">
        <v>297</v>
      </c>
      <c r="E150" s="130" t="n">
        <f aca="false">E149+1</f>
        <v>134</v>
      </c>
      <c r="F150" s="132" t="n">
        <f aca="false">F151+F152</f>
        <v>0</v>
      </c>
      <c r="G150" s="132" t="n">
        <f aca="false">G151+G152</f>
        <v>0</v>
      </c>
      <c r="H150" s="132" t="n">
        <f aca="false">H151+H152</f>
        <v>0</v>
      </c>
      <c r="I150" s="132" t="n">
        <f aca="false">I151+I152</f>
        <v>0</v>
      </c>
      <c r="J150" s="132" t="n">
        <f aca="false">J151+J152</f>
        <v>0</v>
      </c>
      <c r="K150" s="132"/>
      <c r="L150" s="136"/>
      <c r="M150" s="132"/>
      <c r="N150" s="134"/>
      <c r="O150" s="134" t="n">
        <v>0</v>
      </c>
    </row>
    <row r="151" customFormat="false" ht="12.75" hidden="false" customHeight="false" outlineLevel="0" collapsed="false">
      <c r="A151" s="153"/>
      <c r="B151" s="161"/>
      <c r="C151" s="130"/>
      <c r="D151" s="124" t="s">
        <v>298</v>
      </c>
      <c r="E151" s="130" t="n">
        <f aca="false">E150+1</f>
        <v>135</v>
      </c>
      <c r="F151" s="131" t="n">
        <v>0</v>
      </c>
      <c r="G151" s="132" t="n">
        <v>0</v>
      </c>
      <c r="H151" s="132" t="n">
        <v>0</v>
      </c>
      <c r="I151" s="132" t="n">
        <v>0</v>
      </c>
      <c r="J151" s="131" t="n">
        <v>0</v>
      </c>
      <c r="K151" s="131" t="n">
        <v>0</v>
      </c>
      <c r="L151" s="133" t="n">
        <v>0</v>
      </c>
      <c r="M151" s="131" t="n">
        <v>0</v>
      </c>
      <c r="N151" s="134"/>
      <c r="O151" s="134"/>
    </row>
    <row r="152" customFormat="false" ht="12.75" hidden="false" customHeight="false" outlineLevel="0" collapsed="false">
      <c r="A152" s="153"/>
      <c r="B152" s="161"/>
      <c r="C152" s="130"/>
      <c r="D152" s="124" t="s">
        <v>299</v>
      </c>
      <c r="E152" s="130" t="n">
        <f aca="false">E151+1</f>
        <v>136</v>
      </c>
      <c r="F152" s="131" t="n">
        <v>0</v>
      </c>
      <c r="G152" s="132" t="n">
        <v>0</v>
      </c>
      <c r="H152" s="132" t="n">
        <f aca="false">G152</f>
        <v>0</v>
      </c>
      <c r="I152" s="132" t="n">
        <v>0</v>
      </c>
      <c r="J152" s="131" t="n">
        <v>0</v>
      </c>
      <c r="K152" s="131"/>
      <c r="L152" s="133"/>
      <c r="M152" s="131"/>
      <c r="N152" s="134"/>
      <c r="O152" s="134" t="n">
        <v>0</v>
      </c>
    </row>
    <row r="153" customFormat="false" ht="12.75" hidden="false" customHeight="false" outlineLevel="0" collapsed="false">
      <c r="A153" s="153"/>
      <c r="B153" s="161"/>
      <c r="C153" s="130" t="s">
        <v>89</v>
      </c>
      <c r="D153" s="124" t="s">
        <v>300</v>
      </c>
      <c r="E153" s="130" t="n">
        <f aca="false">E152+1</f>
        <v>137</v>
      </c>
      <c r="F153" s="131" t="n">
        <v>0</v>
      </c>
      <c r="G153" s="132" t="n">
        <v>0</v>
      </c>
      <c r="H153" s="132" t="n">
        <v>0</v>
      </c>
      <c r="I153" s="132" t="n">
        <v>6</v>
      </c>
      <c r="J153" s="131" t="n">
        <v>0</v>
      </c>
      <c r="K153" s="131" t="n">
        <v>0</v>
      </c>
      <c r="L153" s="133" t="n">
        <v>0</v>
      </c>
      <c r="M153" s="131" t="n">
        <v>6</v>
      </c>
      <c r="N153" s="134" t="n">
        <f aca="false">ROUND(M153/I153*100,2)</f>
        <v>100</v>
      </c>
      <c r="O153" s="134" t="n">
        <v>0</v>
      </c>
    </row>
    <row r="154" customFormat="false" ht="12.75" hidden="false" customHeight="false" outlineLevel="0" collapsed="false">
      <c r="A154" s="117" t="s">
        <v>301</v>
      </c>
      <c r="B154" s="124"/>
      <c r="C154" s="130"/>
      <c r="D154" s="124" t="s">
        <v>302</v>
      </c>
      <c r="E154" s="130" t="n">
        <v>138</v>
      </c>
      <c r="F154" s="131" t="n">
        <f aca="false">F12-F44</f>
        <v>695</v>
      </c>
      <c r="G154" s="131" t="n">
        <f aca="false">G12-G44</f>
        <v>100</v>
      </c>
      <c r="H154" s="131" t="n">
        <f aca="false">H12-H44</f>
        <v>100</v>
      </c>
      <c r="I154" s="131" t="n">
        <f aca="false">I12-I44</f>
        <v>660</v>
      </c>
      <c r="J154" s="131" t="n">
        <f aca="false">J12-J44</f>
        <v>26623</v>
      </c>
      <c r="K154" s="131" t="n">
        <f aca="false">K12-K44</f>
        <v>36719</v>
      </c>
      <c r="L154" s="133" t="n">
        <f aca="false">L12-L44</f>
        <v>36428</v>
      </c>
      <c r="M154" s="131" t="n">
        <f aca="false">M12-M44</f>
        <v>700</v>
      </c>
      <c r="N154" s="134" t="n">
        <f aca="false">ROUND(M154/I154*100,2)</f>
        <v>106.06</v>
      </c>
      <c r="O154" s="134" t="n">
        <f aca="false">ROUND(I154/F154*100,2)</f>
        <v>94.96</v>
      </c>
    </row>
    <row r="155" customFormat="false" ht="12.75" hidden="false" customHeight="false" outlineLevel="0" collapsed="false">
      <c r="A155" s="130"/>
      <c r="B155" s="124"/>
      <c r="C155" s="130"/>
      <c r="D155" s="124" t="s">
        <v>303</v>
      </c>
      <c r="E155" s="130" t="n">
        <f aca="false">E154+1</f>
        <v>139</v>
      </c>
      <c r="F155" s="131" t="n">
        <v>0</v>
      </c>
      <c r="G155" s="132" t="n">
        <v>0</v>
      </c>
      <c r="H155" s="132" t="n">
        <v>0</v>
      </c>
      <c r="I155" s="132"/>
      <c r="J155" s="131" t="n">
        <v>0</v>
      </c>
      <c r="K155" s="131" t="n">
        <v>0</v>
      </c>
      <c r="L155" s="133" t="n">
        <v>0</v>
      </c>
      <c r="M155" s="131" t="n">
        <v>0</v>
      </c>
      <c r="N155" s="134" t="n">
        <v>0</v>
      </c>
      <c r="O155" s="134" t="n">
        <v>0</v>
      </c>
    </row>
    <row r="156" customFormat="false" ht="12.75" hidden="false" customHeight="false" outlineLevel="0" collapsed="false">
      <c r="A156" s="130"/>
      <c r="B156" s="124"/>
      <c r="C156" s="130"/>
      <c r="D156" s="124" t="s">
        <v>304</v>
      </c>
      <c r="E156" s="130" t="n">
        <f aca="false">E155+1</f>
        <v>140</v>
      </c>
      <c r="F156" s="131" t="n">
        <v>0</v>
      </c>
      <c r="G156" s="132" t="n">
        <v>0</v>
      </c>
      <c r="H156" s="132" t="n">
        <v>0</v>
      </c>
      <c r="I156" s="132" t="n">
        <v>0</v>
      </c>
      <c r="J156" s="131" t="n">
        <v>0</v>
      </c>
      <c r="K156" s="131" t="n">
        <v>0</v>
      </c>
      <c r="L156" s="133" t="n">
        <v>0</v>
      </c>
      <c r="M156" s="131" t="n">
        <v>0</v>
      </c>
      <c r="N156" s="134" t="n">
        <v>0</v>
      </c>
      <c r="O156" s="134" t="n">
        <v>0</v>
      </c>
    </row>
    <row r="157" customFormat="false" ht="12.75" hidden="false" customHeight="false" outlineLevel="0" collapsed="false">
      <c r="A157" s="124" t="s">
        <v>305</v>
      </c>
      <c r="B157" s="124"/>
      <c r="C157" s="130"/>
      <c r="D157" s="124" t="s">
        <v>306</v>
      </c>
      <c r="E157" s="130" t="n">
        <f aca="false">E156+1</f>
        <v>141</v>
      </c>
      <c r="F157" s="131" t="n">
        <v>0</v>
      </c>
      <c r="G157" s="131" t="n">
        <v>16</v>
      </c>
      <c r="H157" s="131" t="n">
        <v>16</v>
      </c>
      <c r="I157" s="131" t="n">
        <v>0</v>
      </c>
      <c r="J157" s="131" t="n">
        <f aca="false">J154*0.16</f>
        <v>4259.68</v>
      </c>
      <c r="K157" s="131" t="n">
        <f aca="false">K154*10%</f>
        <v>3671.9</v>
      </c>
      <c r="L157" s="133" t="n">
        <v>0</v>
      </c>
      <c r="M157" s="131" t="n">
        <f aca="false">M154*0.16</f>
        <v>112</v>
      </c>
      <c r="N157" s="134" t="n">
        <v>0</v>
      </c>
      <c r="O157" s="134" t="n">
        <v>0</v>
      </c>
    </row>
    <row r="158" customFormat="false" ht="12.75" hidden="false" customHeight="false" outlineLevel="0" collapsed="false">
      <c r="A158" s="163" t="s">
        <v>307</v>
      </c>
      <c r="B158" s="161"/>
      <c r="C158" s="130"/>
      <c r="D158" s="124" t="s">
        <v>308</v>
      </c>
      <c r="E158" s="130"/>
      <c r="F158" s="131"/>
      <c r="G158" s="132"/>
      <c r="H158" s="132"/>
      <c r="I158" s="132"/>
      <c r="J158" s="131"/>
      <c r="K158" s="131"/>
      <c r="L158" s="133"/>
      <c r="M158" s="131"/>
      <c r="N158" s="134"/>
      <c r="O158" s="134" t="n">
        <v>0</v>
      </c>
    </row>
    <row r="159" customFormat="false" ht="12.75" hidden="false" customHeight="false" outlineLevel="0" collapsed="false">
      <c r="A159" s="164"/>
      <c r="B159" s="130" t="n">
        <v>1</v>
      </c>
      <c r="D159" s="124" t="s">
        <v>309</v>
      </c>
      <c r="E159" s="130" t="n">
        <f aca="false">E157+1</f>
        <v>142</v>
      </c>
      <c r="F159" s="131" t="n">
        <f aca="false">F13</f>
        <v>120459</v>
      </c>
      <c r="G159" s="131" t="n">
        <f aca="false">G13</f>
        <v>144495</v>
      </c>
      <c r="H159" s="131" t="n">
        <f aca="false">H13</f>
        <v>144495</v>
      </c>
      <c r="I159" s="131" t="n">
        <f aca="false">I13</f>
        <v>126737</v>
      </c>
      <c r="J159" s="131" t="n">
        <f aca="false">J13</f>
        <v>67405</v>
      </c>
      <c r="K159" s="131" t="n">
        <f aca="false">K13</f>
        <v>96367</v>
      </c>
      <c r="L159" s="133" t="n">
        <f aca="false">L13</f>
        <v>114942</v>
      </c>
      <c r="M159" s="131" t="n">
        <f aca="false">M13</f>
        <v>147504</v>
      </c>
      <c r="N159" s="134" t="n">
        <f aca="false">ROUND(M159/I159*100,2)</f>
        <v>116.39</v>
      </c>
      <c r="O159" s="134" t="n">
        <f aca="false">ROUND(I159/F159*100,2)</f>
        <v>105.21</v>
      </c>
    </row>
    <row r="160" customFormat="false" ht="15" hidden="false" customHeight="true" outlineLevel="0" collapsed="false">
      <c r="A160" s="164"/>
      <c r="C160" s="130" t="s">
        <v>85</v>
      </c>
      <c r="D160" s="124" t="s">
        <v>310</v>
      </c>
      <c r="E160" s="130" t="n">
        <f aca="false">E159+1</f>
        <v>143</v>
      </c>
      <c r="F160" s="131" t="n">
        <v>0</v>
      </c>
      <c r="G160" s="131" t="n">
        <v>0</v>
      </c>
      <c r="H160" s="131" t="n">
        <v>0</v>
      </c>
      <c r="I160" s="131" t="n">
        <v>0</v>
      </c>
      <c r="J160" s="131" t="n">
        <v>0</v>
      </c>
      <c r="K160" s="131" t="n">
        <v>0</v>
      </c>
      <c r="L160" s="133" t="n">
        <v>0</v>
      </c>
      <c r="M160" s="131" t="n">
        <v>0</v>
      </c>
      <c r="N160" s="134" t="n">
        <v>0</v>
      </c>
      <c r="O160" s="134" t="n">
        <v>0</v>
      </c>
    </row>
    <row r="161" customFormat="false" ht="24.75" hidden="false" customHeight="true" outlineLevel="0" collapsed="false">
      <c r="A161" s="164"/>
      <c r="C161" s="130" t="s">
        <v>87</v>
      </c>
      <c r="D161" s="165" t="s">
        <v>311</v>
      </c>
      <c r="E161" s="130" t="n">
        <f aca="false">E160+1</f>
        <v>144</v>
      </c>
      <c r="F161" s="131" t="n">
        <v>0</v>
      </c>
      <c r="G161" s="131" t="n">
        <v>0</v>
      </c>
      <c r="H161" s="131" t="n">
        <v>0</v>
      </c>
      <c r="I161" s="131" t="n">
        <v>0</v>
      </c>
      <c r="J161" s="131" t="n">
        <v>0</v>
      </c>
      <c r="K161" s="131" t="n">
        <v>0</v>
      </c>
      <c r="L161" s="133" t="n">
        <v>0</v>
      </c>
      <c r="M161" s="131" t="n">
        <v>0</v>
      </c>
      <c r="N161" s="134" t="n">
        <v>0</v>
      </c>
      <c r="O161" s="134" t="n">
        <v>0</v>
      </c>
    </row>
    <row r="162" customFormat="false" ht="24.75" hidden="false" customHeight="true" outlineLevel="0" collapsed="false">
      <c r="A162" s="164"/>
      <c r="B162" s="166" t="n">
        <v>2</v>
      </c>
      <c r="C162" s="130"/>
      <c r="D162" s="165" t="s">
        <v>312</v>
      </c>
      <c r="E162" s="130" t="n">
        <f aca="false">E161+1</f>
        <v>145</v>
      </c>
      <c r="F162" s="131" t="n">
        <f aca="false">F45</f>
        <v>121933</v>
      </c>
      <c r="G162" s="131" t="n">
        <f aca="false">G45</f>
        <v>145565</v>
      </c>
      <c r="H162" s="131" t="n">
        <f aca="false">H45</f>
        <v>145565</v>
      </c>
      <c r="I162" s="131" t="n">
        <f aca="false">I45</f>
        <v>124678</v>
      </c>
      <c r="J162" s="131" t="n">
        <f aca="false">J45</f>
        <v>40688</v>
      </c>
      <c r="K162" s="131" t="n">
        <f aca="false">K45</f>
        <v>59398</v>
      </c>
      <c r="L162" s="133" t="n">
        <f aca="false">L45</f>
        <v>78084</v>
      </c>
      <c r="M162" s="131" t="n">
        <f aca="false">M45</f>
        <v>145407</v>
      </c>
      <c r="N162" s="131" t="n">
        <f aca="false">N45</f>
        <v>116.63</v>
      </c>
      <c r="O162" s="131" t="n">
        <f aca="false">O45</f>
        <v>102.25</v>
      </c>
    </row>
    <row r="163" customFormat="false" ht="24.75" hidden="false" customHeight="true" outlineLevel="0" collapsed="false">
      <c r="A163" s="164"/>
      <c r="C163" s="130" t="s">
        <v>85</v>
      </c>
      <c r="D163" s="165" t="s">
        <v>313</v>
      </c>
      <c r="E163" s="130" t="n">
        <f aca="false">E162+1</f>
        <v>146</v>
      </c>
      <c r="F163" s="131" t="n">
        <v>0</v>
      </c>
      <c r="G163" s="131" t="n">
        <v>0</v>
      </c>
      <c r="H163" s="131" t="n">
        <v>0</v>
      </c>
      <c r="I163" s="131" t="n">
        <v>0</v>
      </c>
      <c r="J163" s="131" t="n">
        <v>0</v>
      </c>
      <c r="K163" s="131" t="n">
        <v>0</v>
      </c>
      <c r="L163" s="133" t="n">
        <v>0</v>
      </c>
      <c r="M163" s="131" t="n">
        <v>0</v>
      </c>
      <c r="N163" s="134" t="n">
        <v>0</v>
      </c>
      <c r="O163" s="134" t="n">
        <v>0</v>
      </c>
    </row>
    <row r="164" customFormat="false" ht="12.75" hidden="false" customHeight="false" outlineLevel="0" collapsed="false">
      <c r="A164" s="164"/>
      <c r="B164" s="161" t="n">
        <v>3</v>
      </c>
      <c r="C164" s="130"/>
      <c r="D164" s="124" t="s">
        <v>314</v>
      </c>
      <c r="E164" s="130" t="n">
        <f aca="false">E163+1</f>
        <v>147</v>
      </c>
      <c r="F164" s="131" t="n">
        <f aca="false">F102</f>
        <v>9730</v>
      </c>
      <c r="G164" s="131" t="n">
        <f aca="false">G102</f>
        <v>14445</v>
      </c>
      <c r="H164" s="131" t="n">
        <f aca="false">H102</f>
        <v>14445</v>
      </c>
      <c r="I164" s="131" t="n">
        <f aca="false">I102</f>
        <v>14179</v>
      </c>
      <c r="J164" s="131" t="n">
        <f aca="false">J102</f>
        <v>4278</v>
      </c>
      <c r="K164" s="131" t="n">
        <f aca="false">K102</f>
        <v>8828</v>
      </c>
      <c r="L164" s="133" t="n">
        <f aca="false">L102</f>
        <v>13508</v>
      </c>
      <c r="M164" s="131" t="n">
        <f aca="false">M102</f>
        <v>17745</v>
      </c>
      <c r="N164" s="134" t="n">
        <f aca="false">ROUND(M164/I164*100,2)</f>
        <v>125.15</v>
      </c>
      <c r="O164" s="134" t="n">
        <f aca="false">ROUND(I164/F164*100,2)</f>
        <v>145.72</v>
      </c>
    </row>
    <row r="165" customFormat="false" ht="39" hidden="false" customHeight="false" outlineLevel="0" collapsed="false">
      <c r="A165" s="164"/>
      <c r="B165" s="161"/>
      <c r="C165" s="130" t="s">
        <v>85</v>
      </c>
      <c r="D165" s="135" t="s">
        <v>315</v>
      </c>
      <c r="E165" s="130" t="s">
        <v>316</v>
      </c>
      <c r="F165" s="131"/>
      <c r="G165" s="131"/>
      <c r="H165" s="131"/>
      <c r="I165" s="131"/>
      <c r="J165" s="131"/>
      <c r="K165" s="131"/>
      <c r="L165" s="133"/>
      <c r="M165" s="131" t="n">
        <v>867</v>
      </c>
      <c r="N165" s="134"/>
      <c r="O165" s="134"/>
    </row>
    <row r="166" customFormat="false" ht="51" hidden="false" customHeight="true" outlineLevel="0" collapsed="false">
      <c r="A166" s="164"/>
      <c r="B166" s="161"/>
      <c r="C166" s="130" t="s">
        <v>87</v>
      </c>
      <c r="D166" s="135" t="s">
        <v>317</v>
      </c>
      <c r="E166" s="130" t="s">
        <v>318</v>
      </c>
      <c r="F166" s="131" t="n">
        <v>0</v>
      </c>
      <c r="G166" s="131" t="n">
        <v>0</v>
      </c>
      <c r="H166" s="131" t="n">
        <v>0</v>
      </c>
      <c r="I166" s="131" t="n">
        <v>0</v>
      </c>
      <c r="J166" s="131" t="n">
        <v>0</v>
      </c>
      <c r="K166" s="131" t="n">
        <v>0</v>
      </c>
      <c r="L166" s="133" t="n">
        <v>0</v>
      </c>
      <c r="M166" s="131" t="n">
        <v>0</v>
      </c>
      <c r="N166" s="134" t="n">
        <v>0</v>
      </c>
      <c r="O166" s="134" t="n">
        <v>0</v>
      </c>
    </row>
    <row r="167" s="69" customFormat="true" ht="63" hidden="false" customHeight="true" outlineLevel="0" collapsed="false">
      <c r="A167" s="164"/>
      <c r="B167" s="161"/>
      <c r="C167" s="167" t="s">
        <v>89</v>
      </c>
      <c r="D167" s="135" t="s">
        <v>319</v>
      </c>
      <c r="E167" s="130" t="s">
        <v>320</v>
      </c>
      <c r="F167" s="131" t="n">
        <v>0</v>
      </c>
      <c r="H167" s="166"/>
      <c r="I167" s="131"/>
      <c r="J167" s="131" t="n">
        <v>0</v>
      </c>
      <c r="K167" s="131" t="n">
        <v>0</v>
      </c>
      <c r="L167" s="133" t="n">
        <v>0</v>
      </c>
      <c r="M167" s="131"/>
      <c r="N167" s="134" t="n">
        <v>0</v>
      </c>
      <c r="O167" s="134" t="n">
        <v>0</v>
      </c>
    </row>
    <row r="168" customFormat="false" ht="51" hidden="false" customHeight="true" outlineLevel="0" collapsed="false">
      <c r="A168" s="164"/>
      <c r="B168" s="161"/>
      <c r="C168" s="130" t="s">
        <v>91</v>
      </c>
      <c r="D168" s="135" t="s">
        <v>321</v>
      </c>
      <c r="E168" s="130" t="s">
        <v>322</v>
      </c>
      <c r="F168" s="131"/>
      <c r="G168" s="131"/>
      <c r="H168" s="131"/>
      <c r="I168" s="131"/>
      <c r="J168" s="131"/>
      <c r="K168" s="131"/>
      <c r="L168" s="133"/>
      <c r="M168" s="131" t="n">
        <v>621</v>
      </c>
      <c r="N168" s="134"/>
      <c r="O168" s="134"/>
    </row>
    <row r="169" customFormat="false" ht="38.25" hidden="false" customHeight="true" outlineLevel="0" collapsed="false">
      <c r="A169" s="164"/>
      <c r="B169" s="161"/>
      <c r="C169" s="130" t="s">
        <v>93</v>
      </c>
      <c r="D169" s="135" t="s">
        <v>323</v>
      </c>
      <c r="E169" s="130" t="s">
        <v>324</v>
      </c>
      <c r="F169" s="131" t="n">
        <v>0</v>
      </c>
      <c r="G169" s="131" t="n">
        <v>4532</v>
      </c>
      <c r="H169" s="131" t="n">
        <f aca="false">G169</f>
        <v>4532</v>
      </c>
      <c r="I169" s="131" t="n">
        <v>1716</v>
      </c>
      <c r="J169" s="131" t="n">
        <v>0</v>
      </c>
      <c r="K169" s="131" t="n">
        <v>0</v>
      </c>
      <c r="L169" s="133" t="n">
        <v>0</v>
      </c>
      <c r="M169" s="131" t="n">
        <v>1812</v>
      </c>
      <c r="N169" s="134" t="n">
        <v>0</v>
      </c>
      <c r="O169" s="134" t="n">
        <v>0</v>
      </c>
    </row>
    <row r="170" customFormat="false" ht="12.75" hidden="false" customHeight="false" outlineLevel="0" collapsed="false">
      <c r="A170" s="164"/>
      <c r="B170" s="159" t="n">
        <v>4</v>
      </c>
      <c r="C170" s="130"/>
      <c r="D170" s="124" t="s">
        <v>325</v>
      </c>
      <c r="E170" s="130" t="n">
        <v>148</v>
      </c>
      <c r="F170" s="131" t="n">
        <v>87</v>
      </c>
      <c r="G170" s="132" t="n">
        <v>123</v>
      </c>
      <c r="H170" s="132" t="n">
        <f aca="false">G170</f>
        <v>123</v>
      </c>
      <c r="I170" s="132" t="n">
        <v>109</v>
      </c>
      <c r="J170" s="132" t="n">
        <v>109</v>
      </c>
      <c r="K170" s="132" t="n">
        <f aca="false">K171</f>
        <v>115</v>
      </c>
      <c r="L170" s="136" t="n">
        <f aca="false">L171</f>
        <v>115</v>
      </c>
      <c r="M170" s="132" t="n">
        <v>120</v>
      </c>
      <c r="N170" s="134" t="n">
        <f aca="false">ROUND(M170/I170*100,2)</f>
        <v>110.09</v>
      </c>
      <c r="O170" s="134" t="n">
        <f aca="false">ROUND(I170/F170*100,2)</f>
        <v>125.29</v>
      </c>
    </row>
    <row r="171" customFormat="false" ht="12.75" hidden="false" customHeight="false" outlineLevel="0" collapsed="false">
      <c r="A171" s="164"/>
      <c r="B171" s="159" t="n">
        <v>5</v>
      </c>
      <c r="C171" s="130"/>
      <c r="D171" s="124" t="s">
        <v>326</v>
      </c>
      <c r="E171" s="130" t="n">
        <f aca="false">E170+1</f>
        <v>149</v>
      </c>
      <c r="F171" s="131" t="n">
        <v>87</v>
      </c>
      <c r="G171" s="132" t="n">
        <v>123</v>
      </c>
      <c r="H171" s="132" t="n">
        <f aca="false">G171</f>
        <v>123</v>
      </c>
      <c r="I171" s="132" t="n">
        <v>109</v>
      </c>
      <c r="J171" s="132" t="n">
        <v>109</v>
      </c>
      <c r="K171" s="132" t="n">
        <v>115</v>
      </c>
      <c r="L171" s="136" t="n">
        <v>115</v>
      </c>
      <c r="M171" s="132" t="n">
        <v>120</v>
      </c>
      <c r="N171" s="134" t="n">
        <f aca="false">ROUND(M171/I171*100,2)</f>
        <v>110.09</v>
      </c>
      <c r="O171" s="134" t="n">
        <f aca="false">ROUND(I171/F171*100,2)</f>
        <v>125.29</v>
      </c>
    </row>
    <row r="172" customFormat="false" ht="35.25" hidden="false" customHeight="true" outlineLevel="0" collapsed="false">
      <c r="A172" s="164"/>
      <c r="B172" s="159" t="n">
        <v>6</v>
      </c>
      <c r="C172" s="124" t="s">
        <v>85</v>
      </c>
      <c r="D172" s="135" t="s">
        <v>327</v>
      </c>
      <c r="E172" s="130" t="n">
        <f aca="false">E171+1</f>
        <v>150</v>
      </c>
      <c r="F172" s="131" t="n">
        <f aca="false">(F164)/F171/12*1000</f>
        <v>9319.92337164751</v>
      </c>
      <c r="G172" s="131" t="n">
        <f aca="false">(G164/G171/12)*1000</f>
        <v>9786.58536585366</v>
      </c>
      <c r="H172" s="131" t="n">
        <f aca="false">G172</f>
        <v>9786.58536585366</v>
      </c>
      <c r="I172" s="131" t="n">
        <f aca="false">(I164)/I171/12*1000</f>
        <v>10840.2140672783</v>
      </c>
      <c r="J172" s="168" t="s">
        <v>101</v>
      </c>
      <c r="K172" s="168" t="s">
        <v>101</v>
      </c>
      <c r="L172" s="169" t="s">
        <v>101</v>
      </c>
      <c r="M172" s="131" t="n">
        <f aca="false">(M164)/M171/12*1000</f>
        <v>12322.9166666667</v>
      </c>
      <c r="N172" s="134" t="n">
        <f aca="false">ROUND(M172/I172*100,2)</f>
        <v>113.68</v>
      </c>
      <c r="O172" s="134" t="n">
        <f aca="false">ROUND(I172/F172*100,2)</f>
        <v>116.31</v>
      </c>
    </row>
    <row r="173" customFormat="false" ht="39" hidden="false" customHeight="false" outlineLevel="0" collapsed="false">
      <c r="A173" s="164"/>
      <c r="B173" s="159"/>
      <c r="C173" s="124" t="s">
        <v>87</v>
      </c>
      <c r="D173" s="135" t="s">
        <v>328</v>
      </c>
      <c r="E173" s="130" t="n">
        <f aca="false">E172+1</f>
        <v>151</v>
      </c>
      <c r="F173" s="131" t="n">
        <f aca="false">(F164-F108-F113)/F171/12*1000</f>
        <v>9135.05747126437</v>
      </c>
      <c r="G173" s="131" t="n">
        <v>9543</v>
      </c>
      <c r="H173" s="131" t="n">
        <f aca="false">G173</f>
        <v>9543</v>
      </c>
      <c r="I173" s="131" t="n">
        <f aca="false">(I164-I108)/I171/12*1000</f>
        <v>10693.4250764526</v>
      </c>
      <c r="J173" s="168" t="s">
        <v>101</v>
      </c>
      <c r="K173" s="168" t="s">
        <v>101</v>
      </c>
      <c r="L173" s="169" t="s">
        <v>101</v>
      </c>
      <c r="M173" s="131" t="n">
        <f aca="false">(M164-M108)/M171/12*1000</f>
        <v>12073.6111111111</v>
      </c>
      <c r="N173" s="134" t="n">
        <f aca="false">ROUND(M173/I173*100,2)</f>
        <v>112.91</v>
      </c>
      <c r="O173" s="134" t="n">
        <f aca="false">ROUND(I173/F173*100,2)</f>
        <v>117.06</v>
      </c>
    </row>
    <row r="174" customFormat="false" ht="39" hidden="false" customHeight="false" outlineLevel="0" collapsed="false">
      <c r="A174" s="164"/>
      <c r="B174" s="159"/>
      <c r="C174" s="124" t="s">
        <v>89</v>
      </c>
      <c r="D174" s="135" t="s">
        <v>329</v>
      </c>
      <c r="E174" s="130" t="n">
        <f aca="false">E173+1</f>
        <v>152</v>
      </c>
      <c r="F174" s="131" t="n">
        <f aca="false">F173</f>
        <v>9135.05747126437</v>
      </c>
      <c r="G174" s="131" t="n">
        <v>9473</v>
      </c>
      <c r="H174" s="131" t="n">
        <f aca="false">G174</f>
        <v>9473</v>
      </c>
      <c r="I174" s="131" t="n">
        <f aca="false">(I164-I169-I108)/I171/12*1000</f>
        <v>9381.49847094801</v>
      </c>
      <c r="J174" s="168" t="s">
        <v>101</v>
      </c>
      <c r="K174" s="168" t="str">
        <f aca="false">K173</f>
        <v>X</v>
      </c>
      <c r="L174" s="169" t="str">
        <f aca="false">L173</f>
        <v>X</v>
      </c>
      <c r="M174" s="131" t="n">
        <f aca="false">(M164-M165-M168-M108-M169)/M171/12*1000</f>
        <v>9781.94444444445</v>
      </c>
      <c r="N174" s="134" t="n">
        <f aca="false">M174/I174*100</f>
        <v>104.268464944449</v>
      </c>
      <c r="O174" s="134" t="n">
        <f aca="false">ROUND(I174/F174*100,2)</f>
        <v>102.7</v>
      </c>
    </row>
    <row r="175" customFormat="false" ht="28.5" hidden="false" customHeight="true" outlineLevel="0" collapsed="false">
      <c r="A175" s="164"/>
      <c r="B175" s="159" t="n">
        <v>7</v>
      </c>
      <c r="C175" s="124" t="s">
        <v>85</v>
      </c>
      <c r="D175" s="135" t="s">
        <v>330</v>
      </c>
      <c r="E175" s="130" t="n">
        <f aca="false">E174+1</f>
        <v>153</v>
      </c>
      <c r="F175" s="131" t="n">
        <f aca="false">F13/F171</f>
        <v>1384.58620689655</v>
      </c>
      <c r="G175" s="131" t="n">
        <f aca="false">G13/G171</f>
        <v>1174.75609756098</v>
      </c>
      <c r="H175" s="131" t="n">
        <f aca="false">H13/H171</f>
        <v>1174.75609756098</v>
      </c>
      <c r="I175" s="131" t="n">
        <f aca="false">I13/I171</f>
        <v>1162.7247706422</v>
      </c>
      <c r="J175" s="168" t="s">
        <v>101</v>
      </c>
      <c r="K175" s="168" t="s">
        <v>101</v>
      </c>
      <c r="L175" s="169" t="s">
        <v>101</v>
      </c>
      <c r="M175" s="131" t="n">
        <f aca="false">'anexa 1 40bis'!I70</f>
        <v>1229</v>
      </c>
      <c r="N175" s="134" t="n">
        <f aca="false">'anexa 1 40bis'!J70</f>
        <v>105.674978503869</v>
      </c>
      <c r="O175" s="134" t="n">
        <f aca="false">ROUND(I175/F175*100,2)</f>
        <v>83.98</v>
      </c>
    </row>
    <row r="176" customFormat="false" ht="28.5" hidden="false" customHeight="true" outlineLevel="0" collapsed="false">
      <c r="A176" s="164"/>
      <c r="B176" s="159"/>
      <c r="C176" s="124" t="s">
        <v>87</v>
      </c>
      <c r="D176" s="135" t="s">
        <v>331</v>
      </c>
      <c r="E176" s="130" t="n">
        <f aca="false">E175+1</f>
        <v>154</v>
      </c>
      <c r="F176" s="131" t="n">
        <f aca="false">F13/F171</f>
        <v>1384.58620689655</v>
      </c>
      <c r="G176" s="131" t="n">
        <f aca="false">G13/G171</f>
        <v>1174.75609756098</v>
      </c>
      <c r="H176" s="131" t="n">
        <f aca="false">H13/H171</f>
        <v>1174.75609756098</v>
      </c>
      <c r="I176" s="131" t="n">
        <f aca="false">I13/I171</f>
        <v>1162.7247706422</v>
      </c>
      <c r="J176" s="168" t="s">
        <v>101</v>
      </c>
      <c r="K176" s="168" t="s">
        <v>101</v>
      </c>
      <c r="L176" s="169" t="s">
        <v>101</v>
      </c>
      <c r="M176" s="131" t="n">
        <f aca="false">'anexa 1 40bis'!I71</f>
        <v>1229</v>
      </c>
      <c r="N176" s="134" t="n">
        <f aca="false">'anexa 1 40bis'!J71</f>
        <v>105.674978503869</v>
      </c>
      <c r="O176" s="134" t="n">
        <f aca="false">ROUND(I176/F176*100,2)</f>
        <v>83.98</v>
      </c>
    </row>
    <row r="177" customFormat="false" ht="30.75" hidden="false" customHeight="true" outlineLevel="0" collapsed="false">
      <c r="A177" s="164"/>
      <c r="B177" s="161"/>
      <c r="C177" s="124" t="s">
        <v>89</v>
      </c>
      <c r="D177" s="135" t="s">
        <v>332</v>
      </c>
      <c r="E177" s="130" t="n">
        <f aca="false">E176+1</f>
        <v>155</v>
      </c>
      <c r="F177" s="131" t="n">
        <f aca="false">F179/F171</f>
        <v>1743.83908045977</v>
      </c>
      <c r="G177" s="131" t="n">
        <f aca="false">G179/G171</f>
        <v>1138.21138211382</v>
      </c>
      <c r="H177" s="131" t="n">
        <f aca="false">G177</f>
        <v>1138.21138211382</v>
      </c>
      <c r="I177" s="131" t="n">
        <f aca="false">I179/I171</f>
        <v>1239.19266055046</v>
      </c>
      <c r="J177" s="168" t="s">
        <v>101</v>
      </c>
      <c r="K177" s="168" t="s">
        <v>101</v>
      </c>
      <c r="L177" s="169" t="s">
        <v>101</v>
      </c>
      <c r="M177" s="131" t="n">
        <f aca="false">M179/M171</f>
        <v>1208.33333333333</v>
      </c>
      <c r="N177" s="134" t="n">
        <f aca="false">'anexa 1 40bis'!J72</f>
        <v>97.497982243745</v>
      </c>
      <c r="O177" s="134" t="n">
        <f aca="false">ROUND(I177/F177*100,2)</f>
        <v>71.06</v>
      </c>
    </row>
    <row r="178" customFormat="false" ht="28.5" hidden="false" customHeight="true" outlineLevel="0" collapsed="false">
      <c r="A178" s="164"/>
      <c r="B178" s="161"/>
      <c r="C178" s="124" t="s">
        <v>333</v>
      </c>
      <c r="D178" s="135" t="s">
        <v>334</v>
      </c>
      <c r="E178" s="130" t="n">
        <f aca="false">E177+1</f>
        <v>156</v>
      </c>
      <c r="F178" s="131"/>
      <c r="G178" s="132"/>
      <c r="H178" s="131" t="n">
        <f aca="false">G178</f>
        <v>0</v>
      </c>
      <c r="I178" s="132"/>
      <c r="J178" s="168" t="s">
        <v>101</v>
      </c>
      <c r="K178" s="168" t="s">
        <v>101</v>
      </c>
      <c r="L178" s="169" t="s">
        <v>101</v>
      </c>
      <c r="M178" s="131"/>
      <c r="N178" s="134"/>
      <c r="O178" s="134"/>
    </row>
    <row r="179" customFormat="false" ht="12.75" hidden="false" customHeight="false" outlineLevel="0" collapsed="false">
      <c r="A179" s="164"/>
      <c r="B179" s="161"/>
      <c r="C179" s="124"/>
      <c r="D179" s="124" t="s">
        <v>335</v>
      </c>
      <c r="E179" s="130" t="n">
        <f aca="false">E178+1</f>
        <v>157</v>
      </c>
      <c r="F179" s="131" t="n">
        <v>151714</v>
      </c>
      <c r="G179" s="132" t="n">
        <v>140000</v>
      </c>
      <c r="H179" s="131" t="n">
        <f aca="false">G179</f>
        <v>140000</v>
      </c>
      <c r="I179" s="132" t="n">
        <v>135072</v>
      </c>
      <c r="J179" s="168" t="s">
        <v>101</v>
      </c>
      <c r="K179" s="168" t="s">
        <v>101</v>
      </c>
      <c r="L179" s="169" t="s">
        <v>101</v>
      </c>
      <c r="M179" s="131" t="n">
        <v>145000</v>
      </c>
      <c r="N179" s="134" t="n">
        <f aca="false">ROUND(M179/I179*100,2)</f>
        <v>107.35</v>
      </c>
      <c r="O179" s="134" t="n">
        <f aca="false">ROUND(I179/F179*100,2)</f>
        <v>89.03</v>
      </c>
    </row>
    <row r="180" customFormat="false" ht="12.75" hidden="false" customHeight="false" outlineLevel="0" collapsed="false">
      <c r="A180" s="164"/>
      <c r="B180" s="161"/>
      <c r="C180" s="124"/>
      <c r="D180" s="124" t="s">
        <v>336</v>
      </c>
      <c r="E180" s="130" t="n">
        <f aca="false">E179+1</f>
        <v>158</v>
      </c>
      <c r="F180" s="170" t="n">
        <f aca="false">(F16+F22+F26+F27)*1000/F179</f>
        <v>597.874948917041</v>
      </c>
      <c r="G180" s="170" t="n">
        <f aca="false">(G16+G22+G26+G27)*1000/G179</f>
        <v>779.721428571429</v>
      </c>
      <c r="H180" s="134" t="n">
        <f aca="false">G180</f>
        <v>779.721428571429</v>
      </c>
      <c r="I180" s="134" t="n">
        <f aca="false">(I16+I22+I26+I27)*1000/I179</f>
        <v>751.843461265103</v>
      </c>
      <c r="J180" s="168" t="s">
        <v>101</v>
      </c>
      <c r="K180" s="168" t="s">
        <v>101</v>
      </c>
      <c r="L180" s="169" t="s">
        <v>101</v>
      </c>
      <c r="M180" s="170" t="n">
        <f aca="false">(M16+M22+M26+M27)/M179*1000</f>
        <v>731.503448275862</v>
      </c>
      <c r="N180" s="134" t="n">
        <f aca="false">ROUND(M180/I180*100,2)</f>
        <v>97.29</v>
      </c>
      <c r="O180" s="134" t="n">
        <f aca="false">ROUND(I180/F180*100,2)</f>
        <v>125.75</v>
      </c>
    </row>
    <row r="181" customFormat="false" ht="12.75" hidden="false" customHeight="false" outlineLevel="0" collapsed="false">
      <c r="A181" s="164"/>
      <c r="B181" s="161"/>
      <c r="C181" s="124"/>
      <c r="D181" s="124" t="s">
        <v>337</v>
      </c>
      <c r="E181" s="130" t="n">
        <f aca="false">E180+1</f>
        <v>159</v>
      </c>
      <c r="F181" s="132" t="n">
        <f aca="false">F179*F180/1000</f>
        <v>90706</v>
      </c>
      <c r="G181" s="132" t="n">
        <f aca="false">G179*G180/1000</f>
        <v>109161</v>
      </c>
      <c r="H181" s="132" t="n">
        <f aca="false">H179*H180/1000</f>
        <v>109161</v>
      </c>
      <c r="I181" s="132" t="n">
        <f aca="false">I179*I180/1000</f>
        <v>101553</v>
      </c>
      <c r="J181" s="168" t="s">
        <v>101</v>
      </c>
      <c r="K181" s="168" t="s">
        <v>101</v>
      </c>
      <c r="L181" s="169" t="s">
        <v>101</v>
      </c>
      <c r="M181" s="132" t="n">
        <f aca="false">M179*M180/1000</f>
        <v>106068</v>
      </c>
      <c r="N181" s="134" t="n">
        <f aca="false">ROUND(M181/I181*100,2)</f>
        <v>104.45</v>
      </c>
      <c r="O181" s="134" t="n">
        <f aca="false">ROUND(I181/F181*100,2)</f>
        <v>111.96</v>
      </c>
    </row>
    <row r="182" customFormat="false" ht="12.75" hidden="false" customHeight="false" outlineLevel="0" collapsed="false">
      <c r="A182" s="164"/>
      <c r="B182" s="161"/>
      <c r="C182" s="124"/>
      <c r="D182" s="124" t="s">
        <v>338</v>
      </c>
      <c r="E182" s="130" t="n">
        <f aca="false">E181+1</f>
        <v>160</v>
      </c>
      <c r="F182" s="134" t="n">
        <f aca="false">F181*100/F13</f>
        <v>75.3003096489262</v>
      </c>
      <c r="G182" s="134" t="n">
        <f aca="false">G181*100/G13</f>
        <v>75.5465587044534</v>
      </c>
      <c r="H182" s="134" t="n">
        <f aca="false">H181*100/H13</f>
        <v>75.5465587044534</v>
      </c>
      <c r="I182" s="131" t="n">
        <f aca="false">I181*100/I13</f>
        <v>80.1289284108035</v>
      </c>
      <c r="J182" s="168" t="s">
        <v>101</v>
      </c>
      <c r="K182" s="168" t="s">
        <v>101</v>
      </c>
      <c r="L182" s="169" t="s">
        <v>101</v>
      </c>
      <c r="M182" s="134" t="n">
        <f aca="false">M181*100/M13</f>
        <v>71.9085584119753</v>
      </c>
      <c r="N182" s="134" t="n">
        <f aca="false">ROUND(M182/I182*100,2)</f>
        <v>89.74</v>
      </c>
      <c r="O182" s="134" t="n">
        <f aca="false">ROUND(I182/F182*100,2)</f>
        <v>106.41</v>
      </c>
    </row>
    <row r="183" customFormat="false" ht="12.75" hidden="false" customHeight="false" outlineLevel="0" collapsed="false">
      <c r="A183" s="164"/>
      <c r="B183" s="161" t="n">
        <v>7</v>
      </c>
      <c r="C183" s="124"/>
      <c r="D183" s="124" t="s">
        <v>339</v>
      </c>
      <c r="E183" s="130" t="n">
        <f aca="false">E182+1</f>
        <v>161</v>
      </c>
      <c r="F183" s="131" t="n">
        <v>0</v>
      </c>
      <c r="G183" s="132" t="n">
        <v>9300</v>
      </c>
      <c r="H183" s="132" t="n">
        <f aca="false">G183</f>
        <v>9300</v>
      </c>
      <c r="I183" s="132" t="n">
        <v>7586</v>
      </c>
      <c r="J183" s="131" t="n">
        <v>6000</v>
      </c>
      <c r="K183" s="131" t="n">
        <v>6000</v>
      </c>
      <c r="L183" s="133" t="n">
        <v>6000</v>
      </c>
      <c r="M183" s="131" t="n">
        <v>6000</v>
      </c>
      <c r="N183" s="134" t="n">
        <f aca="false">ROUND(M183/I183*100,2)</f>
        <v>79.09</v>
      </c>
      <c r="O183" s="134" t="n">
        <v>0</v>
      </c>
    </row>
    <row r="184" customFormat="false" ht="12.75" hidden="false" customHeight="false" outlineLevel="0" collapsed="false">
      <c r="A184" s="164"/>
      <c r="B184" s="161" t="n">
        <v>8</v>
      </c>
      <c r="C184" s="124"/>
      <c r="D184" s="124" t="s">
        <v>340</v>
      </c>
      <c r="E184" s="130" t="n">
        <f aca="false">E183+1</f>
        <v>162</v>
      </c>
      <c r="F184" s="131" t="n">
        <f aca="false">F185+F186</f>
        <v>1705</v>
      </c>
      <c r="G184" s="132" t="n">
        <f aca="false">G186</f>
        <v>4900</v>
      </c>
      <c r="H184" s="132" t="n">
        <f aca="false">G184</f>
        <v>4900</v>
      </c>
      <c r="I184" s="132" t="n">
        <v>2491</v>
      </c>
      <c r="J184" s="132" t="n">
        <v>4900</v>
      </c>
      <c r="K184" s="132" t="n">
        <v>4900</v>
      </c>
      <c r="L184" s="136" t="n">
        <v>4900</v>
      </c>
      <c r="M184" s="132" t="n">
        <v>4900</v>
      </c>
      <c r="N184" s="134" t="n">
        <f aca="false">ROUND(M184/I184*100,2)</f>
        <v>196.71</v>
      </c>
      <c r="O184" s="134" t="n">
        <f aca="false">ROUND(I184/F184*100,2)</f>
        <v>146.1</v>
      </c>
    </row>
    <row r="185" customFormat="false" ht="12.75" hidden="false" customHeight="false" outlineLevel="0" collapsed="false">
      <c r="A185" s="164"/>
      <c r="B185" s="161"/>
      <c r="C185" s="124"/>
      <c r="D185" s="124" t="s">
        <v>341</v>
      </c>
      <c r="E185" s="130" t="n">
        <f aca="false">E184+1</f>
        <v>163</v>
      </c>
      <c r="F185" s="131" t="n">
        <v>0</v>
      </c>
      <c r="G185" s="132" t="n">
        <v>0</v>
      </c>
      <c r="H185" s="132" t="n">
        <v>0</v>
      </c>
      <c r="I185" s="132" t="n">
        <v>0</v>
      </c>
      <c r="J185" s="131" t="n">
        <v>0</v>
      </c>
      <c r="K185" s="131" t="n">
        <v>0</v>
      </c>
      <c r="L185" s="133" t="n">
        <v>0</v>
      </c>
      <c r="M185" s="131" t="n">
        <v>0</v>
      </c>
      <c r="N185" s="134"/>
      <c r="O185" s="134"/>
    </row>
    <row r="186" customFormat="false" ht="12.75" hidden="false" customHeight="false" outlineLevel="0" collapsed="false">
      <c r="A186" s="164"/>
      <c r="B186" s="161"/>
      <c r="C186" s="124"/>
      <c r="D186" s="124" t="s">
        <v>342</v>
      </c>
      <c r="E186" s="130" t="n">
        <f aca="false">E185+1</f>
        <v>164</v>
      </c>
      <c r="F186" s="131" t="n">
        <v>1705</v>
      </c>
      <c r="G186" s="132" t="n">
        <v>4900</v>
      </c>
      <c r="H186" s="132" t="n">
        <f aca="false">G186</f>
        <v>4900</v>
      </c>
      <c r="I186" s="132" t="n">
        <v>2491</v>
      </c>
      <c r="J186" s="131" t="n">
        <v>4900</v>
      </c>
      <c r="K186" s="131" t="n">
        <v>4900</v>
      </c>
      <c r="L186" s="133" t="n">
        <v>4900</v>
      </c>
      <c r="M186" s="131" t="n">
        <v>4900</v>
      </c>
      <c r="N186" s="134" t="n">
        <f aca="false">ROUND(M186/I186*100,2)</f>
        <v>196.71</v>
      </c>
      <c r="O186" s="134" t="n">
        <f aca="false">ROUND(I186/F186*100,2)</f>
        <v>146.1</v>
      </c>
    </row>
    <row r="187" customFormat="false" ht="12.75" hidden="false" customHeight="false" outlineLevel="0" collapsed="false">
      <c r="A187" s="164"/>
      <c r="B187" s="161"/>
      <c r="C187" s="124"/>
      <c r="D187" s="124" t="s">
        <v>343</v>
      </c>
      <c r="E187" s="130" t="n">
        <f aca="false">E186+1</f>
        <v>165</v>
      </c>
      <c r="F187" s="131" t="n">
        <v>0</v>
      </c>
      <c r="G187" s="132" t="n">
        <v>0</v>
      </c>
      <c r="H187" s="132" t="n">
        <v>0</v>
      </c>
      <c r="I187" s="132" t="n">
        <v>0</v>
      </c>
      <c r="J187" s="131" t="n">
        <v>0</v>
      </c>
      <c r="K187" s="131" t="n">
        <v>0</v>
      </c>
      <c r="L187" s="133" t="n">
        <v>0</v>
      </c>
      <c r="M187" s="131" t="n">
        <v>0</v>
      </c>
      <c r="N187" s="134"/>
      <c r="O187" s="134"/>
    </row>
    <row r="188" customFormat="false" ht="12.75" hidden="false" customHeight="false" outlineLevel="0" collapsed="false">
      <c r="A188" s="164"/>
      <c r="B188" s="161"/>
      <c r="C188" s="124"/>
      <c r="D188" s="124" t="s">
        <v>344</v>
      </c>
      <c r="E188" s="130" t="n">
        <f aca="false">E187+1</f>
        <v>166</v>
      </c>
      <c r="F188" s="131" t="n">
        <v>0</v>
      </c>
      <c r="G188" s="132" t="n">
        <v>0</v>
      </c>
      <c r="H188" s="132" t="n">
        <v>0</v>
      </c>
      <c r="I188" s="132" t="n">
        <v>0</v>
      </c>
      <c r="J188" s="131" t="n">
        <v>0</v>
      </c>
      <c r="K188" s="131" t="n">
        <v>0</v>
      </c>
      <c r="L188" s="133" t="n">
        <v>0</v>
      </c>
      <c r="M188" s="131" t="n">
        <v>0</v>
      </c>
      <c r="N188" s="134"/>
      <c r="O188" s="134"/>
    </row>
    <row r="189" customFormat="false" ht="12.75" hidden="false" customHeight="false" outlineLevel="0" collapsed="false">
      <c r="A189" s="164"/>
      <c r="B189" s="161"/>
      <c r="C189" s="124"/>
      <c r="D189" s="124" t="s">
        <v>345</v>
      </c>
      <c r="E189" s="130" t="n">
        <f aca="false">E188+1</f>
        <v>167</v>
      </c>
      <c r="F189" s="131" t="n">
        <v>0</v>
      </c>
      <c r="G189" s="132" t="n">
        <v>0</v>
      </c>
      <c r="H189" s="132" t="n">
        <v>0</v>
      </c>
      <c r="I189" s="132" t="n">
        <v>0</v>
      </c>
      <c r="J189" s="131" t="n">
        <v>0</v>
      </c>
      <c r="K189" s="131" t="n">
        <v>0</v>
      </c>
      <c r="L189" s="133" t="n">
        <v>0</v>
      </c>
      <c r="M189" s="131" t="n">
        <v>0</v>
      </c>
      <c r="N189" s="134"/>
      <c r="O189" s="134"/>
    </row>
    <row r="190" customFormat="false" ht="26.25" hidden="false" customHeight="false" outlineLevel="0" collapsed="false">
      <c r="A190" s="164"/>
      <c r="B190" s="124" t="n">
        <v>9</v>
      </c>
      <c r="C190" s="124"/>
      <c r="D190" s="135" t="s">
        <v>346</v>
      </c>
      <c r="E190" s="130" t="n">
        <f aca="false">E189+1</f>
        <v>168</v>
      </c>
      <c r="F190" s="131" t="n">
        <v>21275</v>
      </c>
      <c r="G190" s="132" t="n">
        <v>15000</v>
      </c>
      <c r="H190" s="132" t="n">
        <f aca="false">G190</f>
        <v>15000</v>
      </c>
      <c r="I190" s="132" t="n">
        <v>20501</v>
      </c>
      <c r="J190" s="131" t="n">
        <v>15000</v>
      </c>
      <c r="K190" s="131" t="n">
        <v>20000</v>
      </c>
      <c r="L190" s="133" t="n">
        <v>30000</v>
      </c>
      <c r="M190" s="131" t="n">
        <v>15000</v>
      </c>
      <c r="N190" s="134" t="n">
        <f aca="false">ROUND(M190/I190*100,2)</f>
        <v>73.17</v>
      </c>
      <c r="O190" s="134" t="n">
        <f aca="false">ROUND(I190/F190*100,2)</f>
        <v>96.36</v>
      </c>
    </row>
    <row r="191" customFormat="false" ht="12.75" hidden="false" customHeight="false" outlineLevel="0" collapsed="false">
      <c r="A191" s="171"/>
      <c r="B191" s="124" t="n">
        <v>10</v>
      </c>
      <c r="C191" s="124"/>
      <c r="D191" s="135" t="s">
        <v>347</v>
      </c>
      <c r="E191" s="130" t="n">
        <v>169</v>
      </c>
      <c r="F191" s="131"/>
      <c r="G191" s="132"/>
      <c r="H191" s="132"/>
      <c r="I191" s="132"/>
      <c r="J191" s="131"/>
      <c r="K191" s="131"/>
      <c r="L191" s="133"/>
      <c r="M191" s="131"/>
      <c r="N191" s="134"/>
      <c r="O191" s="134"/>
    </row>
    <row r="192" customFormat="false" ht="12.75" hidden="false" customHeight="false" outlineLevel="0" collapsed="false">
      <c r="A192" s="171"/>
      <c r="B192" s="124"/>
      <c r="C192" s="124"/>
      <c r="D192" s="135" t="s">
        <v>348</v>
      </c>
      <c r="E192" s="130" t="n">
        <v>170</v>
      </c>
      <c r="F192" s="131"/>
      <c r="G192" s="132"/>
      <c r="H192" s="132"/>
      <c r="I192" s="132"/>
      <c r="J192" s="131"/>
      <c r="K192" s="131"/>
      <c r="L192" s="133"/>
      <c r="M192" s="131"/>
      <c r="N192" s="134"/>
      <c r="O192" s="134"/>
    </row>
    <row r="193" customFormat="false" ht="12.75" hidden="false" customHeight="false" outlineLevel="0" collapsed="false">
      <c r="A193" s="167"/>
      <c r="B193" s="166"/>
      <c r="C193" s="166"/>
      <c r="D193" s="166" t="s">
        <v>349</v>
      </c>
      <c r="E193" s="130" t="n">
        <v>171</v>
      </c>
      <c r="F193" s="168"/>
      <c r="G193" s="168"/>
      <c r="H193" s="168"/>
      <c r="I193" s="168"/>
      <c r="J193" s="168"/>
      <c r="K193" s="168"/>
      <c r="L193" s="169"/>
      <c r="M193" s="168"/>
      <c r="N193" s="134"/>
      <c r="O193" s="172"/>
    </row>
    <row r="194" customFormat="false" ht="15" hidden="false" customHeight="true" outlineLevel="0" collapsed="false">
      <c r="A194" s="173" t="s">
        <v>350</v>
      </c>
      <c r="E194" s="174"/>
      <c r="F194" s="175"/>
      <c r="G194" s="175"/>
      <c r="H194" s="175"/>
      <c r="I194" s="175"/>
      <c r="J194" s="175"/>
      <c r="K194" s="175"/>
      <c r="L194" s="176"/>
      <c r="M194" s="175"/>
      <c r="N194" s="177"/>
    </row>
    <row r="195" s="69" customFormat="true" ht="14.25" hidden="false" customHeight="false" outlineLevel="0" collapsed="false">
      <c r="A195" s="173" t="s">
        <v>351</v>
      </c>
      <c r="L195" s="178"/>
    </row>
    <row r="196" s="69" customFormat="true" ht="14.25" hidden="false" customHeight="false" outlineLevel="0" collapsed="false">
      <c r="A196" s="173"/>
      <c r="L196" s="178"/>
    </row>
    <row r="197" customFormat="false" ht="13.5" hidden="false" customHeight="false" outlineLevel="0" collapsed="false">
      <c r="D197" s="179" t="s">
        <v>116</v>
      </c>
      <c r="E197" s="179"/>
      <c r="F197" s="180"/>
      <c r="G197" s="180"/>
      <c r="H197" s="180"/>
      <c r="I197" s="179"/>
      <c r="J197" s="179"/>
      <c r="K197" s="181" t="s">
        <v>117</v>
      </c>
      <c r="L197" s="181"/>
      <c r="M197" s="181"/>
      <c r="N197" s="181"/>
      <c r="O197" s="181"/>
    </row>
    <row r="198" customFormat="false" ht="13.5" hidden="false" customHeight="false" outlineLevel="0" collapsed="false">
      <c r="D198" s="179" t="s">
        <v>118</v>
      </c>
      <c r="E198" s="179"/>
      <c r="F198" s="180"/>
      <c r="G198" s="180"/>
      <c r="H198" s="180"/>
      <c r="I198" s="179"/>
      <c r="J198" s="179"/>
      <c r="K198" s="179"/>
      <c r="L198" s="181" t="s">
        <v>119</v>
      </c>
      <c r="M198" s="181"/>
      <c r="N198" s="181"/>
      <c r="O198" s="181"/>
    </row>
    <row r="199" customFormat="false" ht="15" hidden="false" customHeight="false" outlineLevel="0" collapsed="false">
      <c r="D199" s="182"/>
      <c r="E199" s="182"/>
      <c r="F199" s="182"/>
      <c r="G199" s="182"/>
      <c r="H199" s="182"/>
      <c r="I199" s="182"/>
      <c r="J199" s="182"/>
      <c r="K199" s="182"/>
      <c r="L199" s="183"/>
      <c r="M199" s="182"/>
    </row>
  </sheetData>
  <mergeCells count="16">
    <mergeCell ref="D6:M6"/>
    <mergeCell ref="D8:D10"/>
    <mergeCell ref="E8:E10"/>
    <mergeCell ref="F8:F10"/>
    <mergeCell ref="G8:I8"/>
    <mergeCell ref="J8:M8"/>
    <mergeCell ref="G9:H9"/>
    <mergeCell ref="I9:I10"/>
    <mergeCell ref="J9:M9"/>
    <mergeCell ref="N9:N10"/>
    <mergeCell ref="O9:O10"/>
    <mergeCell ref="C94:D94"/>
    <mergeCell ref="C129:D129"/>
    <mergeCell ref="A159:A190"/>
    <mergeCell ref="K197:O197"/>
    <mergeCell ref="L198:O198"/>
  </mergeCells>
  <printOptions headings="false" gridLines="false" gridLinesSet="true" horizontalCentered="false" verticalCentered="false"/>
  <pageMargins left="0" right="0" top="0.45" bottom="0.370138888888889"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2:J26"/>
  <sheetViews>
    <sheetView showFormulas="false" showGridLines="true" showRowColHeaders="true" showZeros="true" rightToLeft="false" tabSelected="false" showOutlineSymbols="true" defaultGridColor="true" view="normal" topLeftCell="A10" colorId="64" zoomScale="140" zoomScaleNormal="140" zoomScalePageLayoutView="100" workbookViewId="0">
      <selection pane="topLeft" activeCell="J22" activeCellId="0" sqref="J22"/>
    </sheetView>
  </sheetViews>
  <sheetFormatPr defaultColWidth="8.6875" defaultRowHeight="14.25" zeroHeight="false" outlineLevelRow="0" outlineLevelCol="0"/>
  <cols>
    <col collapsed="false" customWidth="true" hidden="false" outlineLevel="0" max="1" min="1" style="0" width="5.33"/>
    <col collapsed="false" customWidth="true" hidden="false" outlineLevel="0" max="2" min="2" style="0" width="33.44"/>
    <col collapsed="false" customWidth="true" hidden="false" outlineLevel="0" max="3" min="3" style="0" width="10.56"/>
    <col collapsed="false" customWidth="true" hidden="false" outlineLevel="0" max="4" min="4" style="0" width="16.56"/>
    <col collapsed="false" customWidth="true" hidden="false" outlineLevel="0" max="5" min="5" style="0" width="11.56"/>
    <col collapsed="false" customWidth="true" hidden="false" outlineLevel="0" max="6" min="6" style="0" width="14.44"/>
    <col collapsed="false" customWidth="true" hidden="false" outlineLevel="0" max="7" min="7" style="0" width="13.1"/>
    <col collapsed="false" customWidth="true" hidden="false" outlineLevel="0" max="8" min="8" style="0" width="11.66"/>
  </cols>
  <sheetData>
    <row r="2" customFormat="false" ht="15" hidden="false" customHeight="false" outlineLevel="0" collapsed="false">
      <c r="A2" s="184"/>
      <c r="C2" s="185"/>
      <c r="D2" s="185"/>
      <c r="E2" s="184"/>
      <c r="G2" s="184"/>
      <c r="H2" s="184"/>
    </row>
    <row r="3" customFormat="false" ht="15" hidden="false" customHeight="false" outlineLevel="0" collapsed="false">
      <c r="A3" s="184"/>
      <c r="B3" s="185"/>
      <c r="C3" s="185"/>
      <c r="D3" s="185"/>
      <c r="E3" s="186" t="s">
        <v>352</v>
      </c>
      <c r="F3" s="184"/>
      <c r="G3" s="184"/>
      <c r="H3" s="184"/>
    </row>
    <row r="4" customFormat="false" ht="14.25" hidden="false" customHeight="false" outlineLevel="0" collapsed="false">
      <c r="A4" s="5"/>
      <c r="B4" s="5" t="s">
        <v>1</v>
      </c>
      <c r="C4" s="5"/>
      <c r="D4" s="5"/>
      <c r="E4" s="184"/>
      <c r="F4" s="184"/>
      <c r="G4" s="186"/>
      <c r="H4" s="184"/>
    </row>
    <row r="5" customFormat="false" ht="14.25" hidden="false" customHeight="false" outlineLevel="0" collapsed="false">
      <c r="B5" s="5" t="s">
        <v>353</v>
      </c>
      <c r="C5" s="5"/>
      <c r="D5" s="5"/>
      <c r="E5" s="184"/>
      <c r="F5" s="184"/>
      <c r="G5" s="184"/>
      <c r="H5" s="184"/>
    </row>
    <row r="6" customFormat="false" ht="14.25" hidden="false" customHeight="false" outlineLevel="0" collapsed="false">
      <c r="A6" s="5"/>
      <c r="B6" s="5" t="s">
        <v>4</v>
      </c>
      <c r="C6" s="5"/>
      <c r="D6" s="5"/>
      <c r="E6" s="184"/>
      <c r="F6" s="184"/>
      <c r="G6" s="184"/>
      <c r="H6" s="184"/>
    </row>
    <row r="7" customFormat="false" ht="15" hidden="false" customHeight="false" outlineLevel="0" collapsed="false">
      <c r="A7" s="184"/>
      <c r="B7" s="185"/>
      <c r="C7" s="185"/>
      <c r="D7" s="185"/>
      <c r="E7" s="184"/>
      <c r="F7" s="184"/>
      <c r="G7" s="184"/>
      <c r="H7" s="184"/>
    </row>
    <row r="8" customFormat="false" ht="14.25" hidden="false" customHeight="false" outlineLevel="0" collapsed="false">
      <c r="A8" s="184"/>
      <c r="B8" s="186"/>
      <c r="C8" s="184"/>
      <c r="D8" s="184"/>
      <c r="E8" s="184"/>
      <c r="F8" s="184"/>
      <c r="G8" s="184"/>
      <c r="H8" s="184"/>
    </row>
    <row r="9" customFormat="false" ht="15" hidden="false" customHeight="false" outlineLevel="0" collapsed="false">
      <c r="A9" s="184"/>
      <c r="B9" s="184"/>
      <c r="C9" s="184"/>
      <c r="D9" s="185" t="s">
        <v>354</v>
      </c>
      <c r="E9" s="185"/>
      <c r="F9" s="184"/>
      <c r="G9" s="184"/>
      <c r="H9" s="184"/>
    </row>
    <row r="10" customFormat="false" ht="15" hidden="false" customHeight="false" outlineLevel="0" collapsed="false">
      <c r="A10" s="184"/>
      <c r="B10" s="184"/>
      <c r="C10" s="184"/>
      <c r="D10" s="185"/>
      <c r="E10" s="185"/>
      <c r="F10" s="184"/>
      <c r="G10" s="184"/>
      <c r="H10" s="184"/>
    </row>
    <row r="11" customFormat="false" ht="15" hidden="false" customHeight="false" outlineLevel="0" collapsed="false">
      <c r="A11" s="184"/>
      <c r="B11" s="184"/>
      <c r="C11" s="184"/>
      <c r="D11" s="185"/>
      <c r="E11" s="185"/>
      <c r="F11" s="184"/>
      <c r="G11" s="184"/>
      <c r="H11" s="184"/>
    </row>
    <row r="12" customFormat="false" ht="14.25" hidden="false" customHeight="false" outlineLevel="0" collapsed="false">
      <c r="A12" s="184"/>
      <c r="B12" s="184"/>
      <c r="C12" s="184"/>
      <c r="D12" s="184"/>
      <c r="E12" s="184"/>
      <c r="F12" s="184"/>
      <c r="G12" s="184"/>
      <c r="H12" s="184" t="s">
        <v>7</v>
      </c>
    </row>
    <row r="13" customFormat="false" ht="27.75" hidden="false" customHeight="true" outlineLevel="0" collapsed="false">
      <c r="A13" s="187" t="s">
        <v>355</v>
      </c>
      <c r="B13" s="188" t="s">
        <v>356</v>
      </c>
      <c r="C13" s="189" t="s">
        <v>357</v>
      </c>
      <c r="D13" s="189"/>
      <c r="E13" s="190" t="s">
        <v>12</v>
      </c>
      <c r="F13" s="191" t="s">
        <v>358</v>
      </c>
      <c r="G13" s="191"/>
      <c r="H13" s="192" t="s">
        <v>12</v>
      </c>
    </row>
    <row r="14" customFormat="false" ht="27.75" hidden="false" customHeight="true" outlineLevel="0" collapsed="false">
      <c r="A14" s="187"/>
      <c r="B14" s="188"/>
      <c r="C14" s="193" t="s">
        <v>127</v>
      </c>
      <c r="D14" s="194" t="s">
        <v>359</v>
      </c>
      <c r="E14" s="193" t="s">
        <v>360</v>
      </c>
      <c r="F14" s="193" t="s">
        <v>127</v>
      </c>
      <c r="G14" s="195" t="s">
        <v>361</v>
      </c>
      <c r="H14" s="192" t="s">
        <v>130</v>
      </c>
    </row>
    <row r="15" customFormat="false" ht="14.25" hidden="false" customHeight="false" outlineLevel="0" collapsed="false">
      <c r="A15" s="196" t="n">
        <v>0</v>
      </c>
      <c r="B15" s="196" t="n">
        <v>1</v>
      </c>
      <c r="C15" s="196" t="n">
        <v>2</v>
      </c>
      <c r="D15" s="196" t="n">
        <f aca="false">C15+1</f>
        <v>3</v>
      </c>
      <c r="E15" s="196" t="n">
        <f aca="false">D15+1</f>
        <v>4</v>
      </c>
      <c r="F15" s="196" t="n">
        <f aca="false">E15+1</f>
        <v>5</v>
      </c>
      <c r="G15" s="196" t="n">
        <f aca="false">F15+1</f>
        <v>6</v>
      </c>
      <c r="H15" s="196" t="n">
        <f aca="false">G15+1</f>
        <v>7</v>
      </c>
    </row>
    <row r="16" customFormat="false" ht="14.25" hidden="false" customHeight="false" outlineLevel="0" collapsed="false">
      <c r="A16" s="196" t="s">
        <v>18</v>
      </c>
      <c r="B16" s="197" t="s">
        <v>362</v>
      </c>
      <c r="C16" s="198" t="n">
        <f aca="false">C17+C18</f>
        <v>133000</v>
      </c>
      <c r="D16" s="198" t="n">
        <f aca="false">D17+D18</f>
        <v>123463</v>
      </c>
      <c r="E16" s="199" t="n">
        <f aca="false">D16/C16*100</f>
        <v>92.8293233082707</v>
      </c>
      <c r="F16" s="200" t="n">
        <f aca="false">F17+F18</f>
        <v>146500</v>
      </c>
      <c r="G16" s="200" t="n">
        <f aca="false">G17+G18</f>
        <v>126740</v>
      </c>
      <c r="H16" s="199" t="n">
        <f aca="false">G16/F16*100</f>
        <v>86.5119453924915</v>
      </c>
    </row>
    <row r="17" customFormat="false" ht="14.25" hidden="false" customHeight="false" outlineLevel="0" collapsed="false">
      <c r="A17" s="196" t="n">
        <v>1</v>
      </c>
      <c r="B17" s="201" t="s">
        <v>363</v>
      </c>
      <c r="C17" s="202" t="n">
        <v>133000</v>
      </c>
      <c r="D17" s="202" t="n">
        <f aca="false">'anexa 2 '!F13</f>
        <v>120459</v>
      </c>
      <c r="E17" s="199" t="n">
        <f aca="false">D17/C17*100</f>
        <v>90.5706766917293</v>
      </c>
      <c r="F17" s="203" t="n">
        <f aca="false">'anexa 2 '!G13</f>
        <v>144495</v>
      </c>
      <c r="G17" s="203" t="n">
        <f aca="false">'anexa 2 '!I13</f>
        <v>126737</v>
      </c>
      <c r="H17" s="199" t="n">
        <f aca="false">G17/F17*100</f>
        <v>87.7103013945119</v>
      </c>
    </row>
    <row r="18" customFormat="false" ht="14.25" hidden="false" customHeight="false" outlineLevel="0" collapsed="false">
      <c r="A18" s="196" t="n">
        <v>2</v>
      </c>
      <c r="B18" s="201" t="s">
        <v>364</v>
      </c>
      <c r="C18" s="202" t="n">
        <v>0</v>
      </c>
      <c r="D18" s="202" t="n">
        <f aca="false">'anexa 2 '!F38</f>
        <v>3004</v>
      </c>
      <c r="E18" s="202" t="n">
        <v>0</v>
      </c>
      <c r="F18" s="203" t="n">
        <f aca="false">'anexa 2 '!G38</f>
        <v>2005</v>
      </c>
      <c r="G18" s="203" t="n">
        <f aca="false">'anexa 2 '!I38</f>
        <v>3</v>
      </c>
      <c r="H18" s="199" t="n">
        <f aca="false">G18/F18*100</f>
        <v>0.149625935162095</v>
      </c>
    </row>
    <row r="19" customFormat="false" ht="14.25" hidden="false" customHeight="false" outlineLevel="0" collapsed="false">
      <c r="A19" s="184"/>
      <c r="B19" s="184" t="s">
        <v>365</v>
      </c>
      <c r="C19" s="184"/>
      <c r="D19" s="204"/>
      <c r="E19" s="184"/>
      <c r="F19" s="184"/>
      <c r="G19" s="204"/>
      <c r="H19" s="184"/>
    </row>
    <row r="20" customFormat="false" ht="14.25" hidden="false" customHeight="false" outlineLevel="0" collapsed="false">
      <c r="A20" s="184"/>
      <c r="B20" s="184"/>
      <c r="C20" s="184"/>
      <c r="D20" s="184"/>
      <c r="E20" s="184"/>
      <c r="F20" s="184"/>
      <c r="G20" s="184"/>
      <c r="H20" s="184"/>
    </row>
    <row r="21" customFormat="false" ht="14.25" hidden="false" customHeight="false" outlineLevel="0" collapsed="false">
      <c r="A21" s="184"/>
      <c r="B21" s="65" t="s">
        <v>116</v>
      </c>
      <c r="C21" s="65"/>
      <c r="D21" s="66"/>
      <c r="E21" s="66"/>
      <c r="F21" s="205" t="s">
        <v>117</v>
      </c>
      <c r="G21" s="205"/>
      <c r="H21" s="205"/>
      <c r="I21" s="205"/>
      <c r="J21" s="205"/>
    </row>
    <row r="22" customFormat="false" ht="14.25" hidden="false" customHeight="false" outlineLevel="0" collapsed="false">
      <c r="A22" s="184"/>
      <c r="B22" s="65" t="s">
        <v>118</v>
      </c>
      <c r="C22" s="65"/>
      <c r="D22" s="66"/>
      <c r="E22" s="66"/>
      <c r="F22" s="206" t="s">
        <v>366</v>
      </c>
      <c r="G22" s="206"/>
      <c r="H22" s="206"/>
      <c r="I22" s="206"/>
    </row>
    <row r="23" customFormat="false" ht="14.25" hidden="false" customHeight="false" outlineLevel="0" collapsed="false">
      <c r="A23" s="3"/>
      <c r="B23" s="11"/>
      <c r="C23" s="2"/>
      <c r="D23" s="2"/>
      <c r="E23" s="207"/>
      <c r="F23" s="11"/>
      <c r="G23" s="208"/>
      <c r="J23" s="10"/>
    </row>
    <row r="24" customFormat="false" ht="14.25" hidden="false" customHeight="false" outlineLevel="0" collapsed="false">
      <c r="A24" s="3"/>
      <c r="B24" s="11"/>
      <c r="C24" s="2"/>
      <c r="D24" s="2"/>
      <c r="E24" s="207"/>
      <c r="F24" s="11"/>
      <c r="G24" s="208"/>
      <c r="J24" s="10"/>
    </row>
    <row r="25" customFormat="false" ht="14.25" hidden="false" customHeight="false" outlineLevel="0" collapsed="false">
      <c r="A25" s="184"/>
      <c r="B25" s="209"/>
      <c r="C25" s="184"/>
      <c r="D25" s="184"/>
      <c r="E25" s="184"/>
      <c r="F25" s="184"/>
      <c r="G25" s="186"/>
      <c r="H25" s="184"/>
    </row>
    <row r="26" customFormat="false" ht="14.25" hidden="false" customHeight="false" outlineLevel="0" collapsed="false">
      <c r="G26" s="186"/>
    </row>
  </sheetData>
  <mergeCells count="5">
    <mergeCell ref="A13:A14"/>
    <mergeCell ref="B13:B14"/>
    <mergeCell ref="C13:D13"/>
    <mergeCell ref="F13:G13"/>
    <mergeCell ref="F21:J21"/>
  </mergeCells>
  <printOptions headings="false" gridLines="false" gridLinesSet="true" horizontalCentered="false" verticalCentered="false"/>
  <pageMargins left="0.870138888888889" right="0.179861111111111" top="0.520138888888889" bottom="0.209722222222222"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0000"/>
    <pageSetUpPr fitToPage="false"/>
  </sheetPr>
  <dimension ref="A1:M67"/>
  <sheetViews>
    <sheetView showFormulas="false" showGridLines="true" showRowColHeaders="true" showZeros="true" rightToLeft="false" tabSelected="false" showOutlineSymbols="true" defaultGridColor="true" view="normal" topLeftCell="A49" colorId="64" zoomScale="130" zoomScaleNormal="130" zoomScalePageLayoutView="100" workbookViewId="0">
      <selection pane="topLeft" activeCell="F30" activeCellId="0" sqref="F30"/>
    </sheetView>
  </sheetViews>
  <sheetFormatPr defaultColWidth="9.12109375" defaultRowHeight="12.75" zeroHeight="false" outlineLevelRow="0" outlineLevelCol="0"/>
  <cols>
    <col collapsed="false" customWidth="true" hidden="false" outlineLevel="0" max="1" min="1" style="210" width="2.66"/>
    <col collapsed="false" customWidth="true" hidden="false" outlineLevel="0" max="2" min="2" style="211" width="2.11"/>
    <col collapsed="false" customWidth="true" hidden="false" outlineLevel="0" max="3" min="3" style="210" width="41"/>
    <col collapsed="false" customWidth="true" hidden="false" outlineLevel="0" max="4" min="4" style="211" width="10.99"/>
    <col collapsed="false" customWidth="true" hidden="false" outlineLevel="0" max="5" min="5" style="212" width="7.88"/>
    <col collapsed="false" customWidth="true" hidden="false" outlineLevel="0" max="6" min="6" style="210" width="9.33"/>
    <col collapsed="false" customWidth="true" hidden="false" outlineLevel="0" max="7" min="7" style="213" width="8.89"/>
    <col collapsed="false" customWidth="true" hidden="false" outlineLevel="0" max="9" min="8" style="210" width="7.56"/>
    <col collapsed="false" customWidth="false" hidden="false" outlineLevel="0" max="1024" min="10" style="210" width="9.11"/>
  </cols>
  <sheetData>
    <row r="1" customFormat="false" ht="6" hidden="false" customHeight="true" outlineLevel="0" collapsed="false"/>
    <row r="2" customFormat="false" ht="12.75" hidden="false" customHeight="false" outlineLevel="0" collapsed="false">
      <c r="B2" s="214"/>
      <c r="C2" s="214"/>
      <c r="E2" s="215" t="s">
        <v>367</v>
      </c>
      <c r="F2" s="214"/>
      <c r="G2" s="210"/>
    </row>
    <row r="3" customFormat="false" ht="12.75" hidden="false" customHeight="false" outlineLevel="0" collapsed="false">
      <c r="B3" s="5" t="s">
        <v>1</v>
      </c>
      <c r="C3" s="5"/>
      <c r="D3" s="5"/>
      <c r="E3" s="13"/>
      <c r="H3" s="214"/>
    </row>
    <row r="4" customFormat="false" ht="12.75" hidden="false" customHeight="false" outlineLevel="0" collapsed="false">
      <c r="B4" s="5" t="s">
        <v>368</v>
      </c>
      <c r="C4" s="5"/>
      <c r="D4" s="5"/>
      <c r="E4" s="13"/>
    </row>
    <row r="5" customFormat="false" ht="12.75" hidden="false" customHeight="false" outlineLevel="0" collapsed="false">
      <c r="B5" s="5" t="s">
        <v>4</v>
      </c>
      <c r="C5" s="5"/>
      <c r="D5" s="5"/>
      <c r="E5" s="13"/>
    </row>
    <row r="6" customFormat="false" ht="12.75" hidden="false" customHeight="false" outlineLevel="0" collapsed="false">
      <c r="B6" s="214"/>
      <c r="C6" s="214"/>
      <c r="E6" s="215"/>
    </row>
    <row r="7" customFormat="false" ht="12.75" hidden="false" customHeight="false" outlineLevel="0" collapsed="false">
      <c r="A7" s="216" t="s">
        <v>369</v>
      </c>
      <c r="B7" s="216"/>
      <c r="C7" s="216"/>
      <c r="D7" s="216"/>
      <c r="E7" s="216"/>
      <c r="F7" s="216"/>
      <c r="G7" s="216"/>
      <c r="H7" s="216"/>
      <c r="I7" s="216"/>
    </row>
    <row r="8" customFormat="false" ht="12.75" hidden="false" customHeight="false" outlineLevel="0" collapsed="false">
      <c r="I8" s="211" t="s">
        <v>7</v>
      </c>
    </row>
    <row r="9" customFormat="false" ht="15" hidden="false" customHeight="true" outlineLevel="0" collapsed="false">
      <c r="A9" s="217"/>
      <c r="B9" s="218"/>
      <c r="C9" s="219" t="s">
        <v>356</v>
      </c>
      <c r="D9" s="220" t="s">
        <v>370</v>
      </c>
      <c r="E9" s="219" t="s">
        <v>371</v>
      </c>
      <c r="F9" s="219"/>
      <c r="G9" s="221" t="s">
        <v>372</v>
      </c>
      <c r="H9" s="221"/>
      <c r="I9" s="221"/>
    </row>
    <row r="10" customFormat="false" ht="26.25" hidden="false" customHeight="false" outlineLevel="0" collapsed="false">
      <c r="A10" s="222"/>
      <c r="B10" s="223"/>
      <c r="C10" s="219"/>
      <c r="D10" s="220"/>
      <c r="E10" s="224" t="s">
        <v>127</v>
      </c>
      <c r="F10" s="220" t="s">
        <v>373</v>
      </c>
      <c r="G10" s="225" t="s">
        <v>374</v>
      </c>
      <c r="H10" s="220" t="s">
        <v>375</v>
      </c>
      <c r="I10" s="220" t="s">
        <v>376</v>
      </c>
    </row>
    <row r="11" customFormat="false" ht="12.75" hidden="false" customHeight="false" outlineLevel="0" collapsed="false">
      <c r="A11" s="221" t="n">
        <v>0</v>
      </c>
      <c r="B11" s="221" t="n">
        <v>1</v>
      </c>
      <c r="C11" s="221" t="n">
        <v>2</v>
      </c>
      <c r="D11" s="221" t="n">
        <v>3</v>
      </c>
      <c r="E11" s="226" t="n">
        <v>4</v>
      </c>
      <c r="F11" s="221" t="n">
        <v>5</v>
      </c>
      <c r="G11" s="227" t="n">
        <v>6</v>
      </c>
      <c r="H11" s="221" t="n">
        <v>7</v>
      </c>
      <c r="I11" s="221" t="n">
        <v>8</v>
      </c>
    </row>
    <row r="12" s="214" customFormat="true" ht="24.75" hidden="false" customHeight="true" outlineLevel="0" collapsed="false">
      <c r="A12" s="228" t="s">
        <v>18</v>
      </c>
      <c r="B12" s="228"/>
      <c r="C12" s="229" t="s">
        <v>96</v>
      </c>
      <c r="D12" s="228"/>
      <c r="E12" s="230" t="n">
        <f aca="false">E13+E16+E17+E20</f>
        <v>15412</v>
      </c>
      <c r="F12" s="230" t="n">
        <f aca="false">F13+F16+F17+F20</f>
        <v>7643</v>
      </c>
      <c r="G12" s="231" t="n">
        <f aca="false">G13+G16+G17+G20</f>
        <v>2322</v>
      </c>
      <c r="H12" s="230" t="n">
        <f aca="false">H13+H16+H17+H20</f>
        <v>2050</v>
      </c>
      <c r="I12" s="230" t="n">
        <f aca="false">I13+I16+I17+I20</f>
        <v>1950</v>
      </c>
    </row>
    <row r="13" customFormat="false" ht="12.75" hidden="false" customHeight="false" outlineLevel="0" collapsed="false">
      <c r="A13" s="232"/>
      <c r="B13" s="221" t="n">
        <v>1</v>
      </c>
      <c r="C13" s="232" t="s">
        <v>377</v>
      </c>
      <c r="D13" s="221"/>
      <c r="E13" s="233" t="n">
        <v>2250</v>
      </c>
      <c r="F13" s="233" t="n">
        <v>1823</v>
      </c>
      <c r="G13" s="234" t="n">
        <v>2322</v>
      </c>
      <c r="H13" s="234" t="n">
        <v>2050</v>
      </c>
      <c r="I13" s="234" t="n">
        <v>1950</v>
      </c>
    </row>
    <row r="14" customFormat="false" ht="12.75" hidden="false" customHeight="false" outlineLevel="0" collapsed="false">
      <c r="A14" s="232"/>
      <c r="B14" s="221"/>
      <c r="C14" s="232" t="s">
        <v>378</v>
      </c>
      <c r="D14" s="221"/>
      <c r="E14" s="235"/>
      <c r="F14" s="235"/>
      <c r="G14" s="234"/>
      <c r="H14" s="233"/>
      <c r="I14" s="233"/>
    </row>
    <row r="15" customFormat="false" ht="12.75" hidden="false" customHeight="false" outlineLevel="0" collapsed="false">
      <c r="A15" s="232"/>
      <c r="B15" s="221"/>
      <c r="C15" s="232" t="s">
        <v>379</v>
      </c>
      <c r="D15" s="221"/>
      <c r="E15" s="233"/>
      <c r="F15" s="233"/>
      <c r="G15" s="234"/>
      <c r="H15" s="233"/>
      <c r="I15" s="233"/>
    </row>
    <row r="16" customFormat="false" ht="12.75" hidden="false" customHeight="false" outlineLevel="0" collapsed="false">
      <c r="A16" s="232"/>
      <c r="B16" s="221" t="n">
        <v>2</v>
      </c>
      <c r="C16" s="232" t="s">
        <v>380</v>
      </c>
      <c r="D16" s="221"/>
      <c r="E16" s="233" t="n">
        <v>9010</v>
      </c>
      <c r="F16" s="233" t="n">
        <v>2044</v>
      </c>
      <c r="G16" s="234" t="n">
        <v>0</v>
      </c>
      <c r="H16" s="233" t="n">
        <v>0</v>
      </c>
      <c r="I16" s="233" t="n">
        <v>0</v>
      </c>
    </row>
    <row r="17" s="146" customFormat="true" ht="12.75" hidden="false" customHeight="false" outlineLevel="0" collapsed="false">
      <c r="A17" s="236"/>
      <c r="B17" s="237" t="n">
        <v>3</v>
      </c>
      <c r="C17" s="236" t="s">
        <v>381</v>
      </c>
      <c r="D17" s="237"/>
      <c r="E17" s="235" t="n">
        <f aca="false">E18</f>
        <v>2303</v>
      </c>
      <c r="F17" s="235" t="n">
        <f aca="false">F18</f>
        <v>2497</v>
      </c>
      <c r="G17" s="238" t="n">
        <f aca="false">G18+G19</f>
        <v>0</v>
      </c>
      <c r="H17" s="235" t="n">
        <f aca="false">H18+H19</f>
        <v>0</v>
      </c>
      <c r="I17" s="235" t="n">
        <f aca="false">I18+I19</f>
        <v>0</v>
      </c>
    </row>
    <row r="18" customFormat="false" ht="12.75" hidden="false" customHeight="false" outlineLevel="0" collapsed="false">
      <c r="A18" s="232"/>
      <c r="B18" s="221"/>
      <c r="C18" s="232" t="s">
        <v>382</v>
      </c>
      <c r="D18" s="221"/>
      <c r="E18" s="233" t="n">
        <v>2303</v>
      </c>
      <c r="F18" s="233" t="n">
        <v>2497</v>
      </c>
      <c r="G18" s="234" t="n">
        <v>0</v>
      </c>
      <c r="H18" s="233" t="n">
        <v>0</v>
      </c>
      <c r="I18" s="233" t="n">
        <v>0</v>
      </c>
    </row>
    <row r="19" customFormat="false" ht="12.75" hidden="false" customHeight="false" outlineLevel="0" collapsed="false">
      <c r="A19" s="232"/>
      <c r="B19" s="221"/>
      <c r="C19" s="232" t="s">
        <v>383</v>
      </c>
      <c r="D19" s="221"/>
      <c r="E19" s="233" t="n">
        <v>0</v>
      </c>
      <c r="F19" s="233" t="n">
        <v>0</v>
      </c>
      <c r="G19" s="234" t="n">
        <v>0</v>
      </c>
      <c r="H19" s="233" t="n">
        <v>0</v>
      </c>
      <c r="I19" s="233" t="n">
        <v>0</v>
      </c>
    </row>
    <row r="20" customFormat="false" ht="12.75" hidden="false" customHeight="false" outlineLevel="0" collapsed="false">
      <c r="A20" s="232"/>
      <c r="B20" s="221" t="n">
        <v>4</v>
      </c>
      <c r="C20" s="232" t="s">
        <v>384</v>
      </c>
      <c r="D20" s="221"/>
      <c r="E20" s="233" t="n">
        <f aca="false">E21</f>
        <v>1849</v>
      </c>
      <c r="F20" s="233" t="n">
        <f aca="false">F21</f>
        <v>1279</v>
      </c>
      <c r="G20" s="234" t="n">
        <f aca="false">G21</f>
        <v>0</v>
      </c>
      <c r="H20" s="233" t="n">
        <f aca="false">H21</f>
        <v>0</v>
      </c>
      <c r="I20" s="233" t="n">
        <f aca="false">I21</f>
        <v>0</v>
      </c>
    </row>
    <row r="21" customFormat="false" ht="12.75" hidden="false" customHeight="false" outlineLevel="0" collapsed="false">
      <c r="A21" s="232"/>
      <c r="B21" s="221"/>
      <c r="C21" s="232" t="s">
        <v>385</v>
      </c>
      <c r="D21" s="221"/>
      <c r="E21" s="233" t="n">
        <v>1849</v>
      </c>
      <c r="F21" s="234" t="n">
        <v>1279</v>
      </c>
      <c r="G21" s="234" t="n">
        <v>0</v>
      </c>
      <c r="H21" s="234" t="n">
        <v>0</v>
      </c>
      <c r="I21" s="234" t="n">
        <v>0</v>
      </c>
    </row>
    <row r="22" customFormat="false" ht="12.75" hidden="false" customHeight="false" outlineLevel="0" collapsed="false">
      <c r="A22" s="232"/>
      <c r="B22" s="221"/>
      <c r="C22" s="232" t="s">
        <v>386</v>
      </c>
      <c r="D22" s="221"/>
      <c r="E22" s="233" t="n">
        <v>0</v>
      </c>
      <c r="F22" s="233" t="n">
        <v>0</v>
      </c>
      <c r="G22" s="234" t="n">
        <v>0</v>
      </c>
      <c r="H22" s="233" t="n">
        <v>0</v>
      </c>
      <c r="I22" s="233" t="n">
        <v>0</v>
      </c>
    </row>
    <row r="23" customFormat="false" ht="30.75" hidden="false" customHeight="true" outlineLevel="0" collapsed="false">
      <c r="A23" s="232"/>
      <c r="B23" s="221"/>
      <c r="C23" s="239" t="s">
        <v>387</v>
      </c>
      <c r="D23" s="221"/>
      <c r="E23" s="233" t="n">
        <v>0</v>
      </c>
      <c r="F23" s="233" t="n">
        <v>0</v>
      </c>
      <c r="G23" s="234" t="n">
        <v>0</v>
      </c>
      <c r="H23" s="233" t="n">
        <v>0</v>
      </c>
      <c r="I23" s="233" t="n">
        <v>0</v>
      </c>
    </row>
    <row r="24" s="214" customFormat="true" ht="12.75" hidden="false" customHeight="false" outlineLevel="0" collapsed="false">
      <c r="A24" s="240" t="s">
        <v>33</v>
      </c>
      <c r="B24" s="240"/>
      <c r="C24" s="241" t="s">
        <v>388</v>
      </c>
      <c r="D24" s="240"/>
      <c r="E24" s="242" t="n">
        <f aca="false">E25+E36+E47+E59+E62</f>
        <v>15412</v>
      </c>
      <c r="F24" s="242" t="n">
        <f aca="false">F25+F36+F47+F59+F62</f>
        <v>7643</v>
      </c>
      <c r="G24" s="243" t="n">
        <f aca="false">G25+G36+G47+G59+G62</f>
        <v>2322</v>
      </c>
      <c r="H24" s="242" t="n">
        <f aca="false">H25+H36+H47+H59+H62</f>
        <v>2060</v>
      </c>
      <c r="I24" s="242" t="n">
        <f aca="false">I25+I36+I47+I59+I62</f>
        <v>6960</v>
      </c>
    </row>
    <row r="25" s="214" customFormat="true" ht="12.75" hidden="false" customHeight="false" outlineLevel="0" collapsed="false">
      <c r="A25" s="241"/>
      <c r="B25" s="240" t="n">
        <v>1</v>
      </c>
      <c r="C25" s="241" t="s">
        <v>389</v>
      </c>
      <c r="D25" s="240"/>
      <c r="E25" s="242" t="n">
        <f aca="false">E26+E30+E35+E27</f>
        <v>4116</v>
      </c>
      <c r="F25" s="242" t="n">
        <f aca="false">F26+F30+F35+F27</f>
        <v>4164</v>
      </c>
      <c r="G25" s="243" t="n">
        <f aca="false">G26+G30+G35+G27</f>
        <v>800</v>
      </c>
      <c r="H25" s="242" t="n">
        <f aca="false">H26+H30+H35+H27</f>
        <v>1000</v>
      </c>
      <c r="I25" s="242" t="n">
        <f aca="false">I26+I30+I35+I27</f>
        <v>1000</v>
      </c>
    </row>
    <row r="26" customFormat="false" ht="26.25" hidden="false" customHeight="false" outlineLevel="0" collapsed="false">
      <c r="A26" s="244"/>
      <c r="B26" s="245"/>
      <c r="C26" s="246" t="s">
        <v>390</v>
      </c>
      <c r="D26" s="245"/>
      <c r="E26" s="235" t="n">
        <v>0</v>
      </c>
      <c r="F26" s="235" t="n">
        <v>0</v>
      </c>
      <c r="G26" s="238" t="n">
        <v>0</v>
      </c>
      <c r="H26" s="235" t="n">
        <v>0</v>
      </c>
      <c r="I26" s="235" t="n">
        <v>0</v>
      </c>
    </row>
    <row r="27" customFormat="false" ht="31.5" hidden="false" customHeight="true" outlineLevel="0" collapsed="false">
      <c r="A27" s="247"/>
      <c r="B27" s="248"/>
      <c r="C27" s="249" t="s">
        <v>391</v>
      </c>
      <c r="D27" s="250"/>
      <c r="E27" s="251" t="n">
        <f aca="false">E28</f>
        <v>864</v>
      </c>
      <c r="F27" s="251" t="n">
        <f aca="false">F28</f>
        <v>1274</v>
      </c>
      <c r="G27" s="252" t="n">
        <f aca="false">G28</f>
        <v>800</v>
      </c>
      <c r="H27" s="251" t="n">
        <v>1000</v>
      </c>
      <c r="I27" s="251" t="n">
        <v>1000</v>
      </c>
    </row>
    <row r="28" customFormat="false" ht="41.25" hidden="false" customHeight="true" outlineLevel="0" collapsed="false">
      <c r="A28" s="244"/>
      <c r="B28" s="253"/>
      <c r="C28" s="254" t="s">
        <v>392</v>
      </c>
      <c r="D28" s="255" t="s">
        <v>393</v>
      </c>
      <c r="E28" s="256" t="n">
        <f aca="false">SUM(E29:E29)</f>
        <v>864</v>
      </c>
      <c r="F28" s="257" t="n">
        <f aca="false">F29</f>
        <v>1274</v>
      </c>
      <c r="G28" s="258" t="n">
        <f aca="false">G29</f>
        <v>800</v>
      </c>
      <c r="H28" s="257" t="n">
        <f aca="false">H29</f>
        <v>1000</v>
      </c>
      <c r="I28" s="257" t="n">
        <f aca="false">I29</f>
        <v>1000</v>
      </c>
    </row>
    <row r="29" s="214" customFormat="true" ht="10.5" hidden="false" customHeight="true" outlineLevel="0" collapsed="false">
      <c r="A29" s="244"/>
      <c r="B29" s="259"/>
      <c r="C29" s="260" t="s">
        <v>394</v>
      </c>
      <c r="D29" s="261"/>
      <c r="E29" s="262" t="n">
        <v>864</v>
      </c>
      <c r="F29" s="263" t="n">
        <v>1274</v>
      </c>
      <c r="G29" s="264" t="n">
        <v>800</v>
      </c>
      <c r="H29" s="263" t="n">
        <v>1000</v>
      </c>
      <c r="I29" s="265" t="n">
        <v>1000</v>
      </c>
    </row>
    <row r="30" customFormat="false" ht="30" hidden="false" customHeight="true" outlineLevel="0" collapsed="false">
      <c r="A30" s="244"/>
      <c r="B30" s="245"/>
      <c r="C30" s="266" t="s">
        <v>395</v>
      </c>
      <c r="D30" s="232"/>
      <c r="E30" s="235" t="n">
        <v>3252</v>
      </c>
      <c r="F30" s="235" t="n">
        <v>2890</v>
      </c>
      <c r="G30" s="238" t="n">
        <v>0</v>
      </c>
      <c r="H30" s="235" t="n">
        <v>0</v>
      </c>
      <c r="I30" s="235" t="n">
        <v>0</v>
      </c>
    </row>
    <row r="31" customFormat="false" ht="30" hidden="false" customHeight="true" outlineLevel="0" collapsed="false">
      <c r="A31" s="244"/>
      <c r="B31" s="267"/>
      <c r="C31" s="268" t="s">
        <v>396</v>
      </c>
      <c r="D31" s="269" t="s">
        <v>397</v>
      </c>
      <c r="E31" s="257" t="n">
        <f aca="false">SUM(E32:E34)</f>
        <v>3252</v>
      </c>
      <c r="F31" s="257" t="n">
        <f aca="false">SUM(F32:F34)</f>
        <v>2890</v>
      </c>
      <c r="G31" s="258" t="n">
        <f aca="false">SUM(G32:G34)</f>
        <v>0</v>
      </c>
      <c r="H31" s="257" t="n">
        <f aca="false">H33+H34</f>
        <v>0</v>
      </c>
      <c r="I31" s="257" t="n">
        <f aca="false">I33+I34</f>
        <v>0</v>
      </c>
    </row>
    <row r="32" customFormat="false" ht="17.25" hidden="false" customHeight="true" outlineLevel="0" collapsed="false">
      <c r="A32" s="244"/>
      <c r="B32" s="267"/>
      <c r="C32" s="270" t="s">
        <v>394</v>
      </c>
      <c r="D32" s="271"/>
      <c r="E32" s="263" t="n">
        <v>0</v>
      </c>
      <c r="F32" s="262" t="n">
        <v>0</v>
      </c>
      <c r="G32" s="272" t="n">
        <v>0</v>
      </c>
      <c r="H32" s="262"/>
      <c r="I32" s="263"/>
    </row>
    <row r="33" customFormat="false" ht="18" hidden="false" customHeight="true" outlineLevel="0" collapsed="false">
      <c r="A33" s="244"/>
      <c r="B33" s="267"/>
      <c r="C33" s="270" t="s">
        <v>398</v>
      </c>
      <c r="D33" s="273"/>
      <c r="E33" s="274" t="n">
        <v>1403</v>
      </c>
      <c r="F33" s="210" t="n">
        <v>1611</v>
      </c>
      <c r="G33" s="272" t="n">
        <v>0</v>
      </c>
      <c r="H33" s="262" t="n">
        <v>0</v>
      </c>
      <c r="I33" s="263" t="n">
        <v>0</v>
      </c>
    </row>
    <row r="34" customFormat="false" ht="14.25" hidden="false" customHeight="true" outlineLevel="0" collapsed="false">
      <c r="A34" s="244"/>
      <c r="B34" s="267"/>
      <c r="C34" s="275" t="s">
        <v>399</v>
      </c>
      <c r="D34" s="222"/>
      <c r="E34" s="276" t="n">
        <v>1849</v>
      </c>
      <c r="F34" s="277" t="n">
        <v>1279</v>
      </c>
      <c r="G34" s="278" t="n">
        <v>0</v>
      </c>
      <c r="H34" s="279" t="n">
        <v>0</v>
      </c>
      <c r="I34" s="276" t="n">
        <v>0</v>
      </c>
    </row>
    <row r="35" s="210" customFormat="true" ht="38.25" hidden="false" customHeight="true" outlineLevel="0" collapsed="false">
      <c r="A35" s="241"/>
      <c r="C35" s="280" t="s">
        <v>400</v>
      </c>
      <c r="D35" s="281"/>
      <c r="E35" s="282" t="n">
        <v>0</v>
      </c>
      <c r="F35" s="282" t="n">
        <v>0</v>
      </c>
      <c r="G35" s="283" t="n">
        <v>0</v>
      </c>
      <c r="H35" s="282" t="n">
        <v>0</v>
      </c>
      <c r="I35" s="282" t="n">
        <v>0</v>
      </c>
    </row>
    <row r="36" customFormat="false" ht="15.75" hidden="false" customHeight="true" outlineLevel="0" collapsed="false">
      <c r="A36" s="244"/>
      <c r="B36" s="240" t="n">
        <v>2</v>
      </c>
      <c r="C36" s="241" t="s">
        <v>401</v>
      </c>
      <c r="D36" s="245"/>
      <c r="E36" s="242" t="n">
        <f aca="false">E37+E44+E45+E46</f>
        <v>9910</v>
      </c>
      <c r="F36" s="242" t="n">
        <f aca="false">F37+F44+F45+F46</f>
        <v>2930</v>
      </c>
      <c r="G36" s="243" t="n">
        <f aca="false">G37+G44+G45+G46</f>
        <v>52</v>
      </c>
      <c r="H36" s="242" t="n">
        <f aca="false">H37+H44+H45+H46</f>
        <v>10</v>
      </c>
      <c r="I36" s="242" t="n">
        <f aca="false">I37+I44+I45+I46</f>
        <v>5010</v>
      </c>
      <c r="M36" s="213"/>
    </row>
    <row r="37" customFormat="false" ht="27.75" hidden="false" customHeight="true" outlineLevel="0" collapsed="false">
      <c r="A37" s="247"/>
      <c r="B37" s="248"/>
      <c r="C37" s="284" t="s">
        <v>390</v>
      </c>
      <c r="D37" s="285"/>
      <c r="E37" s="286" t="n">
        <f aca="false">E38+E40+E42</f>
        <v>9910</v>
      </c>
      <c r="F37" s="286" t="n">
        <f aca="false">F38+F40+F42</f>
        <v>2930</v>
      </c>
      <c r="G37" s="287" t="n">
        <f aca="false">G38+G40+G42</f>
        <v>0</v>
      </c>
      <c r="H37" s="286" t="n">
        <f aca="false">H38+H40+H42</f>
        <v>10</v>
      </c>
      <c r="I37" s="286" t="n">
        <f aca="false">I38+I40+I42</f>
        <v>5010</v>
      </c>
    </row>
    <row r="38" customFormat="false" ht="39" hidden="false" customHeight="true" outlineLevel="0" collapsed="false">
      <c r="A38" s="247"/>
      <c r="B38" s="248"/>
      <c r="C38" s="288" t="s">
        <v>402</v>
      </c>
      <c r="D38" s="289" t="s">
        <v>397</v>
      </c>
      <c r="E38" s="286" t="n">
        <v>900</v>
      </c>
      <c r="F38" s="290" t="n">
        <v>886</v>
      </c>
      <c r="G38" s="291" t="n">
        <v>0</v>
      </c>
      <c r="H38" s="290" t="n">
        <v>0</v>
      </c>
      <c r="I38" s="290" t="n">
        <v>0</v>
      </c>
    </row>
    <row r="39" customFormat="false" ht="24" hidden="false" customHeight="true" outlineLevel="0" collapsed="false">
      <c r="A39" s="292"/>
      <c r="B39" s="293"/>
      <c r="C39" s="284" t="s">
        <v>391</v>
      </c>
      <c r="D39" s="255"/>
      <c r="E39" s="294"/>
      <c r="F39" s="294" t="n">
        <f aca="false">F40</f>
        <v>2044</v>
      </c>
      <c r="G39" s="295"/>
      <c r="H39" s="294"/>
      <c r="I39" s="294"/>
      <c r="L39" s="262"/>
    </row>
    <row r="40" customFormat="false" ht="50.25" hidden="false" customHeight="true" outlineLevel="0" collapsed="false">
      <c r="A40" s="241"/>
      <c r="B40" s="253"/>
      <c r="C40" s="296" t="s">
        <v>403</v>
      </c>
      <c r="D40" s="297" t="s">
        <v>393</v>
      </c>
      <c r="E40" s="294" t="n">
        <v>8978</v>
      </c>
      <c r="F40" s="298" t="n">
        <f aca="false">F41</f>
        <v>2044</v>
      </c>
      <c r="G40" s="295" t="n">
        <v>0</v>
      </c>
      <c r="H40" s="294" t="n">
        <v>0</v>
      </c>
      <c r="I40" s="299" t="n">
        <v>5000</v>
      </c>
      <c r="L40" s="235" t="n">
        <f aca="false">L42</f>
        <v>0</v>
      </c>
    </row>
    <row r="41" customFormat="false" ht="12.75" hidden="false" customHeight="false" outlineLevel="0" collapsed="false">
      <c r="C41" s="300" t="s">
        <v>404</v>
      </c>
      <c r="D41" s="301"/>
      <c r="E41" s="302"/>
      <c r="F41" s="303" t="n">
        <v>2044</v>
      </c>
      <c r="G41" s="304"/>
      <c r="H41" s="222"/>
      <c r="I41" s="305"/>
    </row>
    <row r="42" customFormat="false" ht="30.75" hidden="false" customHeight="true" outlineLevel="0" collapsed="false">
      <c r="A42" s="292"/>
      <c r="B42" s="293"/>
      <c r="C42" s="306" t="s">
        <v>405</v>
      </c>
      <c r="D42" s="307" t="s">
        <v>393</v>
      </c>
      <c r="E42" s="263" t="n">
        <v>32</v>
      </c>
      <c r="F42" s="263" t="n">
        <v>0</v>
      </c>
      <c r="G42" s="272" t="n">
        <v>0</v>
      </c>
      <c r="H42" s="263" t="n">
        <v>10</v>
      </c>
      <c r="I42" s="263" t="n">
        <v>10</v>
      </c>
    </row>
    <row r="43" customFormat="false" ht="39" hidden="false" customHeight="false" outlineLevel="0" collapsed="false">
      <c r="A43" s="308"/>
      <c r="B43" s="293"/>
      <c r="C43" s="309" t="s">
        <v>406</v>
      </c>
      <c r="D43" s="293"/>
      <c r="E43" s="256"/>
      <c r="F43" s="257" t="n">
        <f aca="false">F44</f>
        <v>0</v>
      </c>
      <c r="G43" s="258" t="n">
        <f aca="false">G44</f>
        <v>52</v>
      </c>
      <c r="H43" s="257" t="n">
        <f aca="false">H44</f>
        <v>0</v>
      </c>
      <c r="I43" s="257" t="n">
        <f aca="false">I44</f>
        <v>0</v>
      </c>
    </row>
    <row r="44" customFormat="false" ht="12.75" hidden="false" customHeight="false" outlineLevel="0" collapsed="false">
      <c r="A44" s="222"/>
      <c r="B44" s="310"/>
      <c r="C44" s="311" t="s">
        <v>407</v>
      </c>
      <c r="D44" s="223" t="s">
        <v>408</v>
      </c>
      <c r="E44" s="312"/>
      <c r="F44" s="222" t="n">
        <v>0</v>
      </c>
      <c r="G44" s="313" t="n">
        <v>52</v>
      </c>
      <c r="H44" s="222"/>
      <c r="I44" s="305"/>
    </row>
    <row r="45" s="214" customFormat="true" ht="25.5" hidden="false" customHeight="true" outlineLevel="0" collapsed="false">
      <c r="A45" s="314"/>
      <c r="B45" s="315"/>
      <c r="C45" s="246" t="s">
        <v>395</v>
      </c>
      <c r="D45" s="316"/>
      <c r="E45" s="235" t="n">
        <v>0</v>
      </c>
      <c r="F45" s="235" t="n">
        <v>0</v>
      </c>
      <c r="G45" s="238" t="n">
        <v>0</v>
      </c>
      <c r="H45" s="235" t="n">
        <v>0</v>
      </c>
      <c r="I45" s="235" t="n">
        <v>0</v>
      </c>
    </row>
    <row r="46" s="210" customFormat="true" ht="52.5" hidden="false" customHeight="false" outlineLevel="0" collapsed="false">
      <c r="A46" s="244"/>
      <c r="C46" s="246" t="s">
        <v>400</v>
      </c>
      <c r="D46" s="316"/>
      <c r="E46" s="235" t="n">
        <v>0</v>
      </c>
      <c r="F46" s="235" t="n">
        <v>0</v>
      </c>
      <c r="G46" s="238" t="n">
        <v>0</v>
      </c>
      <c r="H46" s="235" t="n">
        <v>0</v>
      </c>
      <c r="I46" s="235" t="n">
        <v>0</v>
      </c>
    </row>
    <row r="47" customFormat="false" ht="30.75" hidden="false" customHeight="true" outlineLevel="0" collapsed="false">
      <c r="A47" s="244"/>
      <c r="B47" s="240" t="n">
        <v>3</v>
      </c>
      <c r="C47" s="317" t="s">
        <v>409</v>
      </c>
      <c r="D47" s="316"/>
      <c r="E47" s="235" t="n">
        <f aca="false">E48+E62+E63</f>
        <v>186</v>
      </c>
      <c r="F47" s="235" t="n">
        <f aca="false">F48+F62+F63</f>
        <v>258</v>
      </c>
      <c r="G47" s="238" t="n">
        <f aca="false">G48+G62+G63</f>
        <v>768</v>
      </c>
      <c r="H47" s="235" t="n">
        <f aca="false">H48+H62+H63</f>
        <v>550</v>
      </c>
      <c r="I47" s="235" t="n">
        <f aca="false">I48+I62+I63</f>
        <v>450</v>
      </c>
    </row>
    <row r="48" customFormat="false" ht="26.25" hidden="false" customHeight="false" outlineLevel="0" collapsed="false">
      <c r="A48" s="244"/>
      <c r="B48" s="245"/>
      <c r="C48" s="246" t="s">
        <v>390</v>
      </c>
      <c r="D48" s="316"/>
      <c r="E48" s="235" t="n">
        <v>186</v>
      </c>
      <c r="F48" s="235" t="n">
        <f aca="false">SUM(F49:F54)</f>
        <v>258</v>
      </c>
      <c r="G48" s="238" t="n">
        <f aca="false">G49+G50+G51+G53+G54</f>
        <v>768</v>
      </c>
      <c r="H48" s="235" t="n">
        <f aca="false">H49+H50+H51+H52+H53</f>
        <v>550</v>
      </c>
      <c r="I48" s="235" t="n">
        <f aca="false">I49+I50+I51+I52+I53</f>
        <v>450</v>
      </c>
    </row>
    <row r="49" customFormat="false" ht="26.25" hidden="false" customHeight="false" outlineLevel="0" collapsed="false">
      <c r="A49" s="244"/>
      <c r="B49" s="245"/>
      <c r="C49" s="246" t="s">
        <v>410</v>
      </c>
      <c r="D49" s="316" t="s">
        <v>393</v>
      </c>
      <c r="E49" s="235" t="n">
        <v>16</v>
      </c>
      <c r="F49" s="235" t="n">
        <v>86</v>
      </c>
      <c r="G49" s="238" t="n">
        <v>0</v>
      </c>
      <c r="H49" s="235" t="n">
        <v>50</v>
      </c>
      <c r="I49" s="235" t="n">
        <v>0</v>
      </c>
    </row>
    <row r="50" customFormat="false" ht="26.25" hidden="false" customHeight="false" outlineLevel="0" collapsed="false">
      <c r="A50" s="241"/>
      <c r="B50" s="245"/>
      <c r="C50" s="266" t="s">
        <v>411</v>
      </c>
      <c r="D50" s="316" t="s">
        <v>393</v>
      </c>
      <c r="E50" s="235" t="n">
        <v>20</v>
      </c>
      <c r="F50" s="235" t="n">
        <v>36</v>
      </c>
      <c r="G50" s="238" t="n">
        <v>0</v>
      </c>
      <c r="H50" s="235" t="n">
        <v>50</v>
      </c>
      <c r="I50" s="235" t="n">
        <v>0</v>
      </c>
    </row>
    <row r="51" customFormat="false" ht="12.75" hidden="false" customHeight="false" outlineLevel="0" collapsed="false">
      <c r="A51" s="244"/>
      <c r="B51" s="245"/>
      <c r="C51" s="266" t="s">
        <v>412</v>
      </c>
      <c r="D51" s="245" t="s">
        <v>393</v>
      </c>
      <c r="E51" s="235" t="n">
        <v>50</v>
      </c>
      <c r="F51" s="235" t="n">
        <v>35</v>
      </c>
      <c r="G51" s="238" t="n">
        <v>0</v>
      </c>
      <c r="H51" s="235" t="n">
        <v>100</v>
      </c>
      <c r="I51" s="235" t="n">
        <v>100</v>
      </c>
    </row>
    <row r="52" customFormat="false" ht="26.25" hidden="false" customHeight="false" outlineLevel="0" collapsed="false">
      <c r="A52" s="244"/>
      <c r="B52" s="245"/>
      <c r="C52" s="249" t="s">
        <v>413</v>
      </c>
      <c r="D52" s="293" t="s">
        <v>393</v>
      </c>
      <c r="E52" s="257" t="n">
        <v>0</v>
      </c>
      <c r="F52" s="257" t="n">
        <v>0</v>
      </c>
      <c r="G52" s="258" t="n">
        <v>0</v>
      </c>
      <c r="H52" s="257" t="n">
        <v>250</v>
      </c>
      <c r="I52" s="257" t="n">
        <v>250</v>
      </c>
    </row>
    <row r="53" customFormat="false" ht="26.25" hidden="false" customHeight="false" outlineLevel="0" collapsed="false">
      <c r="A53" s="241"/>
      <c r="B53" s="318"/>
      <c r="C53" s="319" t="s">
        <v>414</v>
      </c>
      <c r="D53" s="293" t="s">
        <v>393</v>
      </c>
      <c r="E53" s="235" t="n">
        <v>100</v>
      </c>
      <c r="F53" s="257" t="n">
        <v>83</v>
      </c>
      <c r="G53" s="238" t="n">
        <v>0</v>
      </c>
      <c r="H53" s="257" t="n">
        <v>100</v>
      </c>
      <c r="I53" s="320" t="n">
        <v>100</v>
      </c>
    </row>
    <row r="54" customFormat="false" ht="26.25" hidden="false" customHeight="true" outlineLevel="0" collapsed="false">
      <c r="A54" s="321"/>
      <c r="B54" s="322"/>
      <c r="C54" s="323" t="s">
        <v>415</v>
      </c>
      <c r="D54" s="293" t="s">
        <v>408</v>
      </c>
      <c r="E54" s="257"/>
      <c r="F54" s="257" t="n">
        <f aca="false">F55</f>
        <v>18</v>
      </c>
      <c r="G54" s="258" t="n">
        <f aca="false">G55</f>
        <v>768</v>
      </c>
      <c r="H54" s="257" t="n">
        <f aca="false">H55</f>
        <v>0</v>
      </c>
      <c r="I54" s="257" t="n">
        <f aca="false">I55</f>
        <v>0</v>
      </c>
    </row>
    <row r="55" customFormat="false" ht="15" hidden="false" customHeight="true" outlineLevel="0" collapsed="false">
      <c r="A55" s="324"/>
      <c r="B55" s="281"/>
      <c r="C55" s="325" t="s">
        <v>394</v>
      </c>
      <c r="D55" s="315"/>
      <c r="E55" s="276"/>
      <c r="F55" s="276" t="n">
        <v>18</v>
      </c>
      <c r="G55" s="278" t="n">
        <v>768</v>
      </c>
      <c r="H55" s="276"/>
      <c r="I55" s="276"/>
    </row>
    <row r="56" customFormat="false" ht="26.25" hidden="false" customHeight="false" outlineLevel="0" collapsed="false">
      <c r="A56" s="222"/>
      <c r="C56" s="326" t="s">
        <v>391</v>
      </c>
      <c r="D56" s="315"/>
      <c r="E56" s="212" t="n">
        <v>0</v>
      </c>
      <c r="F56" s="222" t="n">
        <v>0</v>
      </c>
      <c r="G56" s="213" t="n">
        <v>0</v>
      </c>
      <c r="H56" s="222" t="n">
        <v>0</v>
      </c>
      <c r="I56" s="222" t="n">
        <v>0</v>
      </c>
    </row>
    <row r="57" customFormat="false" ht="22.5" hidden="false" customHeight="true" outlineLevel="0" collapsed="false">
      <c r="A57" s="232"/>
      <c r="B57" s="245"/>
      <c r="C57" s="284" t="s">
        <v>395</v>
      </c>
      <c r="D57" s="293"/>
      <c r="E57" s="257" t="n">
        <v>0</v>
      </c>
      <c r="F57" s="257" t="n">
        <v>0</v>
      </c>
      <c r="G57" s="258" t="n">
        <v>0</v>
      </c>
      <c r="H57" s="257" t="n">
        <v>0</v>
      </c>
      <c r="I57" s="257" t="n">
        <v>0</v>
      </c>
    </row>
    <row r="58" customFormat="false" ht="52.5" hidden="false" customHeight="false" outlineLevel="0" collapsed="false">
      <c r="A58" s="232"/>
      <c r="B58" s="327"/>
      <c r="C58" s="296" t="s">
        <v>400</v>
      </c>
      <c r="D58" s="218"/>
      <c r="E58" s="256" t="n">
        <v>0</v>
      </c>
      <c r="F58" s="257" t="n">
        <v>0</v>
      </c>
      <c r="G58" s="328" t="n">
        <v>0</v>
      </c>
      <c r="H58" s="257" t="n">
        <v>0</v>
      </c>
      <c r="I58" s="320" t="n">
        <v>0</v>
      </c>
    </row>
    <row r="59" customFormat="false" ht="12.75" hidden="false" customHeight="false" outlineLevel="0" collapsed="false">
      <c r="A59" s="244"/>
      <c r="B59" s="318" t="n">
        <v>4</v>
      </c>
      <c r="C59" s="329" t="s">
        <v>416</v>
      </c>
      <c r="D59" s="330"/>
      <c r="E59" s="331" t="n">
        <f aca="false">E60</f>
        <v>1200</v>
      </c>
      <c r="F59" s="331" t="n">
        <f aca="false">F60</f>
        <v>291</v>
      </c>
      <c r="G59" s="332" t="n">
        <f aca="false">G60</f>
        <v>702</v>
      </c>
      <c r="H59" s="331" t="n">
        <f aca="false">H60</f>
        <v>500</v>
      </c>
      <c r="I59" s="331" t="n">
        <f aca="false">I60</f>
        <v>500</v>
      </c>
    </row>
    <row r="60" customFormat="false" ht="12.75" hidden="false" customHeight="false" outlineLevel="0" collapsed="false">
      <c r="A60" s="244"/>
      <c r="B60" s="253"/>
      <c r="C60" s="333" t="s">
        <v>417</v>
      </c>
      <c r="D60" s="293"/>
      <c r="E60" s="256" t="n">
        <f aca="false">E61</f>
        <v>1200</v>
      </c>
      <c r="F60" s="257" t="n">
        <f aca="false">F61</f>
        <v>291</v>
      </c>
      <c r="G60" s="258" t="n">
        <f aca="false">G61</f>
        <v>702</v>
      </c>
      <c r="H60" s="257" t="n">
        <f aca="false">H61</f>
        <v>500</v>
      </c>
      <c r="I60" s="257" t="n">
        <f aca="false">I61</f>
        <v>500</v>
      </c>
    </row>
    <row r="61" customFormat="false" ht="12.75" hidden="false" customHeight="false" outlineLevel="0" collapsed="false">
      <c r="A61" s="232"/>
      <c r="B61" s="327"/>
      <c r="C61" s="334" t="s">
        <v>407</v>
      </c>
      <c r="D61" s="223"/>
      <c r="E61" s="312" t="n">
        <v>1200</v>
      </c>
      <c r="F61" s="222" t="n">
        <v>291</v>
      </c>
      <c r="G61" s="313" t="n">
        <v>702</v>
      </c>
      <c r="H61" s="222" t="n">
        <v>500</v>
      </c>
      <c r="I61" s="305" t="n">
        <v>500</v>
      </c>
    </row>
    <row r="62" customFormat="false" ht="26.25" hidden="false" customHeight="false" outlineLevel="0" collapsed="false">
      <c r="A62" s="232"/>
      <c r="B62" s="335" t="n">
        <v>5</v>
      </c>
      <c r="C62" s="336" t="s">
        <v>418</v>
      </c>
      <c r="D62" s="337"/>
      <c r="E62" s="338" t="n">
        <v>0</v>
      </c>
      <c r="F62" s="339" t="n">
        <v>0</v>
      </c>
      <c r="G62" s="339" t="n">
        <v>0</v>
      </c>
      <c r="H62" s="339" t="n">
        <v>0</v>
      </c>
      <c r="I62" s="339" t="n">
        <v>0</v>
      </c>
    </row>
    <row r="63" customFormat="false" ht="12.75" hidden="false" customHeight="false" outlineLevel="0" collapsed="false">
      <c r="A63" s="232"/>
      <c r="B63" s="221"/>
      <c r="C63" s="232" t="s">
        <v>382</v>
      </c>
      <c r="D63" s="221"/>
      <c r="E63" s="340" t="n">
        <v>0</v>
      </c>
      <c r="F63" s="232" t="n">
        <v>0</v>
      </c>
      <c r="G63" s="232" t="n">
        <v>0</v>
      </c>
      <c r="H63" s="232" t="n">
        <v>0</v>
      </c>
      <c r="I63" s="232" t="n">
        <v>0</v>
      </c>
    </row>
    <row r="64" customFormat="false" ht="12.75" hidden="false" customHeight="false" outlineLevel="0" collapsed="false">
      <c r="A64" s="232"/>
      <c r="B64" s="221"/>
      <c r="C64" s="232" t="s">
        <v>419</v>
      </c>
      <c r="D64" s="221"/>
      <c r="E64" s="340" t="n">
        <v>0</v>
      </c>
      <c r="F64" s="232" t="n">
        <v>0</v>
      </c>
      <c r="G64" s="232" t="n">
        <v>0</v>
      </c>
      <c r="H64" s="232" t="n">
        <v>0</v>
      </c>
      <c r="I64" s="232" t="n">
        <v>0</v>
      </c>
    </row>
    <row r="65" customFormat="false" ht="12.75" hidden="false" customHeight="false" outlineLevel="0" collapsed="false">
      <c r="G65" s="210"/>
    </row>
    <row r="66" customFormat="false" ht="13.5" hidden="false" customHeight="false" outlineLevel="0" collapsed="false">
      <c r="C66" s="65" t="s">
        <v>116</v>
      </c>
      <c r="D66" s="65"/>
      <c r="E66" s="341"/>
      <c r="F66" s="206" t="s">
        <v>117</v>
      </c>
      <c r="G66" s="206"/>
      <c r="H66" s="206"/>
      <c r="I66" s="206"/>
      <c r="J66" s="206"/>
    </row>
    <row r="67" customFormat="false" ht="13.5" hidden="false" customHeight="false" outlineLevel="0" collapsed="false">
      <c r="C67" s="65" t="s">
        <v>118</v>
      </c>
      <c r="D67" s="65"/>
      <c r="E67" s="341"/>
      <c r="F67" s="206"/>
      <c r="G67" s="206" t="s">
        <v>119</v>
      </c>
      <c r="H67" s="206"/>
      <c r="I67" s="206"/>
      <c r="J67" s="206"/>
    </row>
  </sheetData>
  <mergeCells count="7">
    <mergeCell ref="A7:I7"/>
    <mergeCell ref="C9:C10"/>
    <mergeCell ref="D9:D10"/>
    <mergeCell ref="E9:F9"/>
    <mergeCell ref="G9:I9"/>
    <mergeCell ref="F66:J66"/>
    <mergeCell ref="G67:J67"/>
  </mergeCells>
  <printOptions headings="false" gridLines="false" gridLinesSet="true" horizontalCentered="false" verticalCentered="false"/>
  <pageMargins left="0.275694444444444" right="0.157638888888889" top="0.196527777777778" bottom="0.370138888888889"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P2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22" activeCellId="0" sqref="B22"/>
    </sheetView>
  </sheetViews>
  <sheetFormatPr defaultColWidth="8.6875" defaultRowHeight="14.25" zeroHeight="false" outlineLevelRow="0" outlineLevelCol="0"/>
  <cols>
    <col collapsed="false" customWidth="true" hidden="false" outlineLevel="0" max="1" min="1" style="0" width="3.66"/>
    <col collapsed="false" customWidth="true" hidden="false" outlineLevel="0" max="2" min="2" style="0" width="24"/>
    <col collapsed="false" customWidth="true" hidden="false" outlineLevel="0" max="3" min="3" style="0" width="7"/>
    <col collapsed="false" customWidth="true" hidden="false" outlineLevel="0" max="4" min="4" style="0" width="7.11"/>
    <col collapsed="false" customWidth="true" hidden="false" outlineLevel="0" max="5" min="5" style="0" width="8.33"/>
    <col collapsed="false" customWidth="true" hidden="false" outlineLevel="0" max="6" min="6" style="0" width="9"/>
    <col collapsed="false" customWidth="true" hidden="false" outlineLevel="0" max="7" min="7" style="0" width="8.33"/>
    <col collapsed="false" customWidth="true" hidden="false" outlineLevel="0" max="8" min="8" style="0" width="7.11"/>
    <col collapsed="false" customWidth="true" hidden="false" outlineLevel="0" max="9" min="9" style="0" width="7.44"/>
    <col collapsed="false" customWidth="true" hidden="false" outlineLevel="0" max="10" min="10" style="0" width="7"/>
    <col collapsed="false" customWidth="true" hidden="false" outlineLevel="0" max="11" min="11" style="0" width="7.88"/>
  </cols>
  <sheetData>
    <row r="1" customFormat="false" ht="15" hidden="false" customHeight="false" outlineLevel="0" collapsed="false">
      <c r="A1" s="184"/>
      <c r="B1" s="185"/>
      <c r="C1" s="185"/>
      <c r="D1" s="185"/>
      <c r="E1" s="185"/>
      <c r="F1" s="342" t="s">
        <v>420</v>
      </c>
      <c r="G1" s="342"/>
      <c r="H1" s="342"/>
      <c r="I1" s="342"/>
      <c r="J1" s="342"/>
      <c r="K1" s="342"/>
    </row>
    <row r="2" customFormat="false" ht="15" hidden="false" customHeight="false" outlineLevel="0" collapsed="false">
      <c r="A2" s="184"/>
      <c r="B2" s="185" t="s">
        <v>1</v>
      </c>
      <c r="C2" s="185"/>
      <c r="D2" s="185"/>
      <c r="E2" s="184"/>
      <c r="F2" s="184"/>
      <c r="G2" s="184"/>
      <c r="H2" s="184"/>
      <c r="I2" s="184"/>
      <c r="J2" s="186"/>
      <c r="K2" s="184"/>
    </row>
    <row r="3" customFormat="false" ht="15" hidden="false" customHeight="false" outlineLevel="0" collapsed="false">
      <c r="A3" s="184"/>
      <c r="B3" s="185" t="s">
        <v>353</v>
      </c>
      <c r="C3" s="185"/>
      <c r="D3" s="185"/>
      <c r="E3" s="184"/>
      <c r="F3" s="184"/>
      <c r="G3" s="184"/>
      <c r="H3" s="184"/>
      <c r="I3" s="184"/>
      <c r="J3" s="184"/>
      <c r="K3" s="184"/>
    </row>
    <row r="4" customFormat="false" ht="15" hidden="false" customHeight="false" outlineLevel="0" collapsed="false">
      <c r="A4" s="184"/>
      <c r="B4" s="185" t="s">
        <v>421</v>
      </c>
      <c r="C4" s="185"/>
      <c r="D4" s="185"/>
      <c r="E4" s="184"/>
      <c r="F4" s="184"/>
      <c r="G4" s="184"/>
      <c r="H4" s="184"/>
      <c r="I4" s="184"/>
      <c r="J4" s="184"/>
      <c r="K4" s="184"/>
    </row>
    <row r="5" customFormat="false" ht="15" hidden="false" customHeight="false" outlineLevel="0" collapsed="false">
      <c r="A5" s="184"/>
      <c r="B5" s="185"/>
      <c r="C5" s="185"/>
      <c r="D5" s="185"/>
      <c r="E5" s="184"/>
      <c r="F5" s="184"/>
      <c r="G5" s="184"/>
      <c r="H5" s="184"/>
      <c r="I5" s="184"/>
      <c r="J5" s="184"/>
      <c r="K5" s="184"/>
    </row>
    <row r="6" customFormat="false" ht="15" hidden="false" customHeight="true" outlineLevel="0" collapsed="false">
      <c r="A6" s="343" t="s">
        <v>422</v>
      </c>
      <c r="B6" s="343"/>
      <c r="C6" s="343"/>
      <c r="D6" s="343"/>
      <c r="E6" s="343"/>
      <c r="F6" s="343"/>
      <c r="G6" s="343"/>
      <c r="H6" s="343"/>
      <c r="I6" s="343"/>
      <c r="J6" s="343"/>
      <c r="K6" s="343"/>
      <c r="O6" s="344"/>
    </row>
    <row r="7" customFormat="false" ht="14.25" hidden="false" customHeight="false" outlineLevel="0" collapsed="false">
      <c r="A7" s="184"/>
      <c r="B7" s="184"/>
      <c r="C7" s="184"/>
      <c r="D7" s="184"/>
      <c r="E7" s="184"/>
      <c r="F7" s="184"/>
      <c r="G7" s="184"/>
      <c r="H7" s="184"/>
      <c r="I7" s="184"/>
      <c r="J7" s="184"/>
      <c r="K7" s="184" t="s">
        <v>7</v>
      </c>
    </row>
    <row r="8" customFormat="false" ht="14.25" hidden="false" customHeight="true" outlineLevel="0" collapsed="false">
      <c r="A8" s="188" t="s">
        <v>423</v>
      </c>
      <c r="B8" s="192" t="s">
        <v>424</v>
      </c>
      <c r="C8" s="220" t="s">
        <v>425</v>
      </c>
      <c r="D8" s="196" t="s">
        <v>426</v>
      </c>
      <c r="E8" s="196"/>
      <c r="F8" s="196" t="s">
        <v>427</v>
      </c>
      <c r="G8" s="196"/>
      <c r="H8" s="196" t="s">
        <v>428</v>
      </c>
      <c r="I8" s="196"/>
      <c r="J8" s="196" t="s">
        <v>429</v>
      </c>
      <c r="K8" s="196"/>
    </row>
    <row r="9" customFormat="false" ht="31.5" hidden="false" customHeight="true" outlineLevel="0" collapsed="false">
      <c r="A9" s="188"/>
      <c r="B9" s="192"/>
      <c r="C9" s="220"/>
      <c r="D9" s="345" t="s">
        <v>361</v>
      </c>
      <c r="E9" s="345"/>
      <c r="F9" s="192" t="s">
        <v>430</v>
      </c>
      <c r="G9" s="192"/>
      <c r="H9" s="192" t="s">
        <v>430</v>
      </c>
      <c r="I9" s="192"/>
      <c r="J9" s="192" t="s">
        <v>430</v>
      </c>
      <c r="K9" s="192"/>
    </row>
    <row r="10" customFormat="false" ht="28.5" hidden="false" customHeight="true" outlineLevel="0" collapsed="false">
      <c r="A10" s="188"/>
      <c r="B10" s="192"/>
      <c r="C10" s="220"/>
      <c r="D10" s="346" t="s">
        <v>431</v>
      </c>
      <c r="E10" s="220" t="s">
        <v>339</v>
      </c>
      <c r="F10" s="220" t="s">
        <v>432</v>
      </c>
      <c r="G10" s="220" t="s">
        <v>339</v>
      </c>
      <c r="H10" s="220" t="s">
        <v>432</v>
      </c>
      <c r="I10" s="220" t="s">
        <v>339</v>
      </c>
      <c r="J10" s="220" t="s">
        <v>432</v>
      </c>
      <c r="K10" s="220" t="s">
        <v>339</v>
      </c>
    </row>
    <row r="11" customFormat="false" ht="10.5" hidden="false" customHeight="true" outlineLevel="0" collapsed="false">
      <c r="A11" s="221" t="n">
        <v>0</v>
      </c>
      <c r="B11" s="218" t="n">
        <f aca="false">A11+1</f>
        <v>1</v>
      </c>
      <c r="C11" s="218" t="n">
        <f aca="false">B11+1</f>
        <v>2</v>
      </c>
      <c r="D11" s="218" t="n">
        <f aca="false">C11+1</f>
        <v>3</v>
      </c>
      <c r="E11" s="218" t="n">
        <f aca="false">D11+1</f>
        <v>4</v>
      </c>
      <c r="F11" s="218" t="n">
        <f aca="false">E11+1</f>
        <v>5</v>
      </c>
      <c r="G11" s="218" t="n">
        <f aca="false">F11+1</f>
        <v>6</v>
      </c>
      <c r="H11" s="218" t="n">
        <f aca="false">G11+1</f>
        <v>7</v>
      </c>
      <c r="I11" s="218" t="n">
        <f aca="false">H11+1</f>
        <v>8</v>
      </c>
      <c r="J11" s="218" t="n">
        <f aca="false">I11+1</f>
        <v>9</v>
      </c>
      <c r="K11" s="218" t="n">
        <f aca="false">J11+1</f>
        <v>10</v>
      </c>
    </row>
    <row r="12" customFormat="false" ht="24.75" hidden="false" customHeight="true" outlineLevel="0" collapsed="false">
      <c r="A12" s="188" t="s">
        <v>433</v>
      </c>
      <c r="B12" s="192" t="s">
        <v>434</v>
      </c>
      <c r="C12" s="192"/>
      <c r="D12" s="192"/>
      <c r="E12" s="192"/>
      <c r="F12" s="192"/>
      <c r="G12" s="192"/>
      <c r="H12" s="192"/>
      <c r="I12" s="192"/>
      <c r="J12" s="192"/>
      <c r="K12" s="192"/>
    </row>
    <row r="13" customFormat="false" ht="82.5" hidden="false" customHeight="false" outlineLevel="0" collapsed="false">
      <c r="A13" s="192" t="n">
        <v>1</v>
      </c>
      <c r="B13" s="347" t="s">
        <v>435</v>
      </c>
      <c r="C13" s="348" t="s">
        <v>408</v>
      </c>
      <c r="D13" s="193" t="s">
        <v>101</v>
      </c>
      <c r="E13" s="193" t="s">
        <v>101</v>
      </c>
      <c r="F13" s="349" t="n">
        <v>70</v>
      </c>
      <c r="G13" s="193" t="n">
        <v>0</v>
      </c>
      <c r="H13" s="193" t="n">
        <v>50</v>
      </c>
      <c r="I13" s="193" t="n">
        <v>0</v>
      </c>
      <c r="J13" s="193" t="n">
        <v>47</v>
      </c>
      <c r="K13" s="193" t="n">
        <v>0</v>
      </c>
    </row>
    <row r="14" customFormat="false" ht="93.75" hidden="false" customHeight="true" outlineLevel="0" collapsed="false">
      <c r="A14" s="192" t="n">
        <v>3</v>
      </c>
      <c r="B14" s="350" t="s">
        <v>436</v>
      </c>
      <c r="C14" s="351" t="str">
        <f aca="false">C13</f>
        <v>31.12.2024</v>
      </c>
      <c r="D14" s="192" t="s">
        <v>101</v>
      </c>
      <c r="E14" s="192" t="s">
        <v>101</v>
      </c>
      <c r="F14" s="352" t="n">
        <v>50</v>
      </c>
      <c r="G14" s="192" t="n">
        <v>0</v>
      </c>
      <c r="H14" s="192" t="n">
        <v>40</v>
      </c>
      <c r="I14" s="192" t="n">
        <v>0</v>
      </c>
      <c r="J14" s="192" t="n">
        <v>38</v>
      </c>
      <c r="K14" s="192" t="n">
        <v>0</v>
      </c>
    </row>
    <row r="15" customFormat="false" ht="78" hidden="false" customHeight="true" outlineLevel="0" collapsed="false">
      <c r="A15" s="192" t="n">
        <v>4</v>
      </c>
      <c r="B15" s="350" t="s">
        <v>437</v>
      </c>
      <c r="C15" s="351" t="str">
        <f aca="false">C14</f>
        <v>31.12.2024</v>
      </c>
      <c r="D15" s="353" t="s">
        <v>101</v>
      </c>
      <c r="E15" s="353" t="s">
        <v>101</v>
      </c>
      <c r="F15" s="354" t="n">
        <v>30</v>
      </c>
      <c r="G15" s="354" t="n">
        <v>-2586</v>
      </c>
      <c r="H15" s="353" t="n">
        <v>10</v>
      </c>
      <c r="I15" s="355" t="n">
        <v>-100</v>
      </c>
      <c r="J15" s="353" t="n">
        <v>9</v>
      </c>
      <c r="K15" s="355" t="n">
        <v>-100</v>
      </c>
    </row>
    <row r="16" customFormat="false" ht="14.25" hidden="false" customHeight="false" outlineLevel="0" collapsed="false">
      <c r="A16" s="356"/>
      <c r="B16" s="357" t="s">
        <v>438</v>
      </c>
      <c r="C16" s="358"/>
      <c r="D16" s="359" t="s">
        <v>101</v>
      </c>
      <c r="E16" s="359" t="s">
        <v>101</v>
      </c>
      <c r="F16" s="360" t="n">
        <f aca="false">SUM(F13:F15)</f>
        <v>150</v>
      </c>
      <c r="G16" s="360" t="n">
        <f aca="false">SUM(G13:G15)</f>
        <v>-2586</v>
      </c>
      <c r="H16" s="360" t="n">
        <f aca="false">SUM(H13:H15)</f>
        <v>100</v>
      </c>
      <c r="I16" s="360" t="n">
        <f aca="false">SUM(I13:I15)</f>
        <v>-100</v>
      </c>
      <c r="J16" s="360" t="n">
        <f aca="false">SUM(J13:J15)</f>
        <v>94</v>
      </c>
      <c r="K16" s="360" t="n">
        <f aca="false">SUM(K13:K15)</f>
        <v>-100</v>
      </c>
    </row>
    <row r="17" customFormat="false" ht="32.25" hidden="false" customHeight="true" outlineLevel="0" collapsed="false">
      <c r="A17" s="361" t="s">
        <v>439</v>
      </c>
      <c r="B17" s="188" t="s">
        <v>440</v>
      </c>
      <c r="C17" s="188"/>
      <c r="D17" s="188"/>
      <c r="E17" s="188"/>
      <c r="F17" s="188"/>
      <c r="G17" s="188"/>
      <c r="H17" s="188"/>
      <c r="I17" s="188"/>
      <c r="J17" s="188"/>
      <c r="K17" s="188"/>
    </row>
    <row r="18" customFormat="false" ht="69" hidden="false" customHeight="true" outlineLevel="0" collapsed="false">
      <c r="A18" s="192" t="n">
        <v>1</v>
      </c>
      <c r="B18" s="362" t="s">
        <v>441</v>
      </c>
      <c r="C18" s="348" t="str">
        <f aca="false">C14</f>
        <v>31.12.2024</v>
      </c>
      <c r="D18" s="193" t="s">
        <v>101</v>
      </c>
      <c r="E18" s="193" t="s">
        <v>101</v>
      </c>
      <c r="F18" s="193" t="n">
        <v>0</v>
      </c>
      <c r="G18" s="349"/>
      <c r="H18" s="193" t="n">
        <v>0</v>
      </c>
      <c r="I18" s="193" t="n">
        <v>0</v>
      </c>
      <c r="J18" s="193" t="n">
        <v>0</v>
      </c>
      <c r="K18" s="193" t="n">
        <v>0</v>
      </c>
      <c r="P18" s="0" t="s">
        <v>0</v>
      </c>
    </row>
    <row r="19" customFormat="false" ht="46.5" hidden="false" customHeight="true" outlineLevel="0" collapsed="false">
      <c r="A19" s="192" t="n">
        <v>2</v>
      </c>
      <c r="B19" s="362" t="s">
        <v>442</v>
      </c>
      <c r="C19" s="348" t="str">
        <f aca="false">C15</f>
        <v>31.12.2024</v>
      </c>
      <c r="D19" s="193" t="s">
        <v>101</v>
      </c>
      <c r="E19" s="193" t="s">
        <v>101</v>
      </c>
      <c r="F19" s="193" t="n">
        <v>-110</v>
      </c>
      <c r="G19" s="349" t="n">
        <v>1000</v>
      </c>
      <c r="H19" s="193" t="n">
        <v>-134</v>
      </c>
      <c r="I19" s="193" t="n">
        <v>0</v>
      </c>
      <c r="J19" s="193" t="n">
        <v>-126</v>
      </c>
      <c r="K19" s="193" t="n">
        <v>0</v>
      </c>
    </row>
    <row r="20" customFormat="false" ht="14.25" hidden="false" customHeight="false" outlineLevel="0" collapsed="false">
      <c r="A20" s="356"/>
      <c r="B20" s="363" t="s">
        <v>443</v>
      </c>
      <c r="C20" s="364"/>
      <c r="D20" s="356" t="s">
        <v>101</v>
      </c>
      <c r="E20" s="356" t="s">
        <v>101</v>
      </c>
      <c r="F20" s="365" t="n">
        <f aca="false">F19</f>
        <v>-110</v>
      </c>
      <c r="G20" s="365" t="n">
        <f aca="false">G19</f>
        <v>1000</v>
      </c>
      <c r="H20" s="365" t="n">
        <f aca="false">H18+H19</f>
        <v>-134</v>
      </c>
      <c r="I20" s="365" t="n">
        <f aca="false">SUM(I18:I18)</f>
        <v>0</v>
      </c>
      <c r="J20" s="365" t="n">
        <f aca="false">SUM(J18:J19)</f>
        <v>-126</v>
      </c>
      <c r="K20" s="365" t="n">
        <f aca="false">SUM(K18:K18)</f>
        <v>0</v>
      </c>
      <c r="M20" s="366"/>
    </row>
    <row r="21" customFormat="false" ht="33" hidden="false" customHeight="true" outlineLevel="0" collapsed="false">
      <c r="A21" s="367" t="s">
        <v>444</v>
      </c>
      <c r="B21" s="368" t="s">
        <v>445</v>
      </c>
      <c r="C21" s="364"/>
      <c r="D21" s="369" t="s">
        <v>101</v>
      </c>
      <c r="E21" s="369" t="s">
        <v>101</v>
      </c>
      <c r="F21" s="370" t="n">
        <f aca="false">F16+F20</f>
        <v>40</v>
      </c>
      <c r="G21" s="370" t="n">
        <f aca="false">G16+G20</f>
        <v>-1586</v>
      </c>
      <c r="H21" s="370" t="n">
        <f aca="false">H16+H20</f>
        <v>-34</v>
      </c>
      <c r="I21" s="370" t="n">
        <f aca="false">I16+I20</f>
        <v>-100</v>
      </c>
      <c r="J21" s="370" t="n">
        <f aca="false">J16+J20</f>
        <v>-32</v>
      </c>
      <c r="K21" s="370" t="n">
        <f aca="false">K16+K20</f>
        <v>-100</v>
      </c>
    </row>
    <row r="22" customFormat="false" ht="14.25" hidden="false" customHeight="false" outlineLevel="0" collapsed="false">
      <c r="A22" s="371"/>
      <c r="B22" s="371" t="s">
        <v>446</v>
      </c>
      <c r="C22" s="371"/>
      <c r="D22" s="369" t="n">
        <f aca="false">'anexa 1 40bis'!H35</f>
        <v>660</v>
      </c>
      <c r="E22" s="196" t="n">
        <f aca="false">'anexa 1 40bis'!H74</f>
        <v>7586</v>
      </c>
      <c r="F22" s="372" t="n">
        <f aca="false">D22+F16+F20</f>
        <v>700</v>
      </c>
      <c r="G22" s="373" t="n">
        <f aca="false">E22+G16+G20</f>
        <v>6000</v>
      </c>
      <c r="H22" s="372" t="n">
        <f aca="false">F22+H16+H20</f>
        <v>666</v>
      </c>
      <c r="I22" s="373" t="n">
        <f aca="false">G22+I16+I20</f>
        <v>5900</v>
      </c>
      <c r="J22" s="372" t="n">
        <f aca="false">H22+J16+J20</f>
        <v>634</v>
      </c>
      <c r="K22" s="373" t="n">
        <f aca="false">I22+K16+K20</f>
        <v>5800</v>
      </c>
    </row>
    <row r="23" customFormat="false" ht="14.25" hidden="false" customHeight="false" outlineLevel="0" collapsed="false">
      <c r="A23" s="184"/>
      <c r="B23" s="184"/>
      <c r="C23" s="374"/>
      <c r="D23" s="375"/>
      <c r="E23" s="375"/>
      <c r="F23" s="375"/>
      <c r="G23" s="375"/>
      <c r="H23" s="375"/>
      <c r="I23" s="375"/>
      <c r="J23" s="375"/>
      <c r="K23" s="375"/>
    </row>
    <row r="24" customFormat="false" ht="15" hidden="false" customHeight="false" outlineLevel="0" collapsed="false">
      <c r="A24" s="376"/>
      <c r="B24" s="11"/>
      <c r="C24" s="2"/>
      <c r="D24" s="2"/>
      <c r="E24" s="207"/>
      <c r="I24" s="11"/>
      <c r="J24" s="208"/>
    </row>
    <row r="25" customFormat="false" ht="15" hidden="false" customHeight="false" outlineLevel="0" collapsed="false">
      <c r="A25" s="376"/>
      <c r="B25" s="65" t="s">
        <v>116</v>
      </c>
      <c r="C25" s="65"/>
      <c r="D25" s="66"/>
      <c r="E25" s="66"/>
      <c r="F25" s="184"/>
      <c r="G25" s="67" t="s">
        <v>117</v>
      </c>
      <c r="H25" s="67"/>
      <c r="I25" s="67"/>
      <c r="J25" s="67"/>
      <c r="K25" s="67"/>
      <c r="L25" s="11"/>
    </row>
    <row r="26" customFormat="false" ht="14.25" hidden="false" customHeight="false" outlineLevel="0" collapsed="false">
      <c r="A26" s="184"/>
      <c r="B26" s="65" t="s">
        <v>118</v>
      </c>
      <c r="C26" s="65"/>
      <c r="D26" s="66"/>
      <c r="E26" s="66"/>
      <c r="F26" s="184"/>
      <c r="G26" s="65"/>
      <c r="H26" s="67" t="s">
        <v>119</v>
      </c>
      <c r="I26" s="67"/>
      <c r="J26" s="67"/>
      <c r="K26" s="67"/>
      <c r="L26" s="184"/>
    </row>
    <row r="27" customFormat="false" ht="14.25" hidden="false" customHeight="false" outlineLevel="0" collapsed="false">
      <c r="B27" s="184"/>
      <c r="C27" s="184"/>
      <c r="D27" s="184"/>
      <c r="E27" s="184"/>
      <c r="F27" s="184"/>
      <c r="G27" s="184"/>
      <c r="H27" s="184"/>
      <c r="I27" s="184"/>
      <c r="J27" s="184"/>
      <c r="K27" s="184"/>
    </row>
  </sheetData>
  <mergeCells count="17">
    <mergeCell ref="F1:K1"/>
    <mergeCell ref="A6:K6"/>
    <mergeCell ref="A8:A10"/>
    <mergeCell ref="B8:B10"/>
    <mergeCell ref="C8:C10"/>
    <mergeCell ref="D8:E8"/>
    <mergeCell ref="F8:G8"/>
    <mergeCell ref="H8:I8"/>
    <mergeCell ref="J8:K8"/>
    <mergeCell ref="D9:E9"/>
    <mergeCell ref="F9:G9"/>
    <mergeCell ref="H9:I9"/>
    <mergeCell ref="J9:K9"/>
    <mergeCell ref="B12:K12"/>
    <mergeCell ref="B17:K17"/>
    <mergeCell ref="G25:K25"/>
    <mergeCell ref="H26:K26"/>
  </mergeCells>
  <printOptions headings="false" gridLines="false" gridLinesSet="true" horizontalCentered="false" verticalCentered="false"/>
  <pageMargins left="0.45" right="0.2" top="0.5" bottom="0.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LibreOffice/7.3.4.2$Windows_X86_64 LibreOffice_project/728fec16bd5f605073805c3c9e7c4212a0120dc5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2013-02-28T09:20:53Z</dcterms:created>
  <dc:creator>financiar1</dc:creator>
  <dc:description/>
  <dc:language>ro-RO</dc:language>
  <cp:lastModifiedBy>Iulia Keresztesy</cp:lastModifiedBy>
  <cp:lastPrinted>2024-03-11T13:21:46Z</cp:lastPrinted>
  <dcterms:modified xsi:type="dcterms:W3CDTF">2024-03-14T05:48:34Z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